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riia91\Documents\Projects\"/>
    </mc:Choice>
  </mc:AlternateContent>
  <xr:revisionPtr revIDLastSave="0" documentId="13_ncr:1_{6CB99CA9-BF5D-45CD-9E5C-41BBC46F0B4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90ukNWzKz2aWE5ZrY/M/RjG+g6mTKniF2komONmiATs="/>
    </ext>
  </extLst>
</workbook>
</file>

<file path=xl/calcChain.xml><?xml version="1.0" encoding="utf-8"?>
<calcChain xmlns="http://schemas.openxmlformats.org/spreadsheetml/2006/main">
  <c r="BE100" i="1" l="1"/>
  <c r="BF100" i="1"/>
  <c r="BG100" i="1"/>
  <c r="BH100" i="1"/>
  <c r="BI100" i="1"/>
  <c r="BJ100" i="1"/>
  <c r="BK100" i="1"/>
  <c r="BL100" i="1"/>
  <c r="BM100" i="1"/>
  <c r="BN100" i="1"/>
  <c r="BO100" i="1"/>
  <c r="BP100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00" i="1"/>
  <c r="BP94" i="1"/>
  <c r="BE94" i="1"/>
  <c r="BF94" i="1"/>
  <c r="BG94" i="1"/>
  <c r="BH94" i="1"/>
  <c r="BI94" i="1"/>
  <c r="BJ94" i="1"/>
  <c r="BK94" i="1"/>
  <c r="BL94" i="1"/>
  <c r="BM94" i="1"/>
  <c r="BN94" i="1"/>
  <c r="BO94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D95" i="1"/>
  <c r="BD96" i="1"/>
  <c r="BD97" i="1"/>
  <c r="BD98" i="1"/>
  <c r="BD99" i="1"/>
  <c r="BD94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00" i="1"/>
  <c r="AM95" i="1"/>
  <c r="AM96" i="1"/>
  <c r="AM97" i="1"/>
  <c r="AM98" i="1"/>
  <c r="AM99" i="1"/>
  <c r="AM94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00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Y99" i="1"/>
  <c r="Y95" i="1"/>
  <c r="Y96" i="1"/>
  <c r="Y97" i="1"/>
  <c r="Y98" i="1"/>
  <c r="Y94" i="1"/>
  <c r="X101" i="1"/>
  <c r="X102" i="1"/>
  <c r="X103" i="1"/>
  <c r="X104" i="1"/>
  <c r="X106" i="1"/>
  <c r="X107" i="1"/>
  <c r="X109" i="1"/>
  <c r="X117" i="1"/>
  <c r="X121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00" i="1"/>
  <c r="X94" i="1"/>
  <c r="X96" i="1"/>
  <c r="X97" i="1"/>
  <c r="W95" i="1"/>
  <c r="W96" i="1"/>
  <c r="W97" i="1"/>
  <c r="W94" i="1"/>
  <c r="U100" i="1"/>
  <c r="U101" i="1"/>
  <c r="V101" i="1" s="1"/>
  <c r="U102" i="1"/>
  <c r="U103" i="1"/>
  <c r="U104" i="1"/>
  <c r="U105" i="1"/>
  <c r="U106" i="1"/>
  <c r="U107" i="1"/>
  <c r="U108" i="1"/>
  <c r="U109" i="1"/>
  <c r="V109" i="1" s="1"/>
  <c r="U110" i="1"/>
  <c r="U111" i="1"/>
  <c r="U112" i="1"/>
  <c r="U113" i="1"/>
  <c r="U114" i="1"/>
  <c r="U115" i="1"/>
  <c r="U116" i="1"/>
  <c r="U117" i="1"/>
  <c r="V117" i="1" s="1"/>
  <c r="U118" i="1"/>
  <c r="U119" i="1"/>
  <c r="U120" i="1"/>
  <c r="U121" i="1"/>
  <c r="U122" i="1"/>
  <c r="U123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00" i="1"/>
  <c r="V21" i="1"/>
  <c r="U94" i="1"/>
  <c r="V94" i="1" s="1"/>
  <c r="U95" i="1"/>
  <c r="U96" i="1"/>
  <c r="U97" i="1"/>
  <c r="U98" i="1"/>
  <c r="U99" i="1"/>
  <c r="T95" i="1"/>
  <c r="T96" i="1"/>
  <c r="T97" i="1"/>
  <c r="T98" i="1"/>
  <c r="T99" i="1"/>
  <c r="T94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00" i="1"/>
  <c r="S95" i="1"/>
  <c r="S96" i="1"/>
  <c r="S97" i="1"/>
  <c r="S98" i="1"/>
  <c r="S99" i="1"/>
  <c r="S94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00" i="1"/>
  <c r="Q95" i="1"/>
  <c r="Q96" i="1"/>
  <c r="Q97" i="1"/>
  <c r="R97" i="1" s="1"/>
  <c r="Q98" i="1"/>
  <c r="Q99" i="1"/>
  <c r="Q94" i="1"/>
  <c r="I100" i="1"/>
  <c r="J100" i="1"/>
  <c r="K100" i="1"/>
  <c r="L100" i="1"/>
  <c r="I101" i="1"/>
  <c r="J101" i="1"/>
  <c r="K101" i="1"/>
  <c r="L101" i="1"/>
  <c r="I102" i="1"/>
  <c r="J102" i="1"/>
  <c r="K102" i="1"/>
  <c r="L102" i="1"/>
  <c r="I103" i="1"/>
  <c r="J103" i="1"/>
  <c r="K103" i="1"/>
  <c r="L103" i="1"/>
  <c r="I104" i="1"/>
  <c r="J104" i="1"/>
  <c r="K104" i="1"/>
  <c r="L104" i="1"/>
  <c r="I105" i="1"/>
  <c r="J105" i="1"/>
  <c r="K105" i="1"/>
  <c r="L105" i="1"/>
  <c r="I106" i="1"/>
  <c r="J106" i="1"/>
  <c r="K106" i="1"/>
  <c r="L106" i="1"/>
  <c r="I107" i="1"/>
  <c r="J107" i="1"/>
  <c r="K107" i="1"/>
  <c r="L107" i="1"/>
  <c r="I108" i="1"/>
  <c r="J108" i="1"/>
  <c r="K108" i="1"/>
  <c r="L108" i="1"/>
  <c r="I109" i="1"/>
  <c r="J109" i="1"/>
  <c r="K109" i="1"/>
  <c r="L109" i="1"/>
  <c r="I110" i="1"/>
  <c r="J110" i="1"/>
  <c r="K110" i="1"/>
  <c r="L110" i="1"/>
  <c r="I111" i="1"/>
  <c r="J111" i="1"/>
  <c r="K111" i="1"/>
  <c r="L111" i="1"/>
  <c r="I112" i="1"/>
  <c r="J112" i="1"/>
  <c r="K112" i="1"/>
  <c r="L112" i="1"/>
  <c r="I113" i="1"/>
  <c r="J113" i="1"/>
  <c r="K113" i="1"/>
  <c r="L113" i="1"/>
  <c r="I114" i="1"/>
  <c r="J114" i="1"/>
  <c r="K114" i="1"/>
  <c r="L114" i="1"/>
  <c r="I115" i="1"/>
  <c r="J115" i="1"/>
  <c r="K115" i="1"/>
  <c r="L115" i="1"/>
  <c r="I116" i="1"/>
  <c r="J116" i="1"/>
  <c r="K116" i="1"/>
  <c r="L116" i="1"/>
  <c r="I117" i="1"/>
  <c r="J117" i="1"/>
  <c r="K117" i="1"/>
  <c r="L117" i="1"/>
  <c r="I118" i="1"/>
  <c r="J118" i="1"/>
  <c r="K118" i="1"/>
  <c r="L118" i="1"/>
  <c r="I119" i="1"/>
  <c r="J119" i="1"/>
  <c r="K119" i="1"/>
  <c r="L119" i="1"/>
  <c r="I120" i="1"/>
  <c r="J120" i="1"/>
  <c r="K120" i="1"/>
  <c r="L120" i="1"/>
  <c r="I121" i="1"/>
  <c r="J121" i="1"/>
  <c r="K121" i="1"/>
  <c r="L121" i="1"/>
  <c r="I122" i="1"/>
  <c r="J122" i="1"/>
  <c r="K122" i="1"/>
  <c r="L122" i="1"/>
  <c r="I123" i="1"/>
  <c r="J123" i="1"/>
  <c r="K123" i="1"/>
  <c r="L123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00" i="1"/>
  <c r="I94" i="1"/>
  <c r="J94" i="1"/>
  <c r="K94" i="1"/>
  <c r="L94" i="1"/>
  <c r="I95" i="1"/>
  <c r="J95" i="1"/>
  <c r="K95" i="1"/>
  <c r="L95" i="1"/>
  <c r="I96" i="1"/>
  <c r="J96" i="1"/>
  <c r="K96" i="1"/>
  <c r="L96" i="1"/>
  <c r="I97" i="1"/>
  <c r="J97" i="1"/>
  <c r="K97" i="1"/>
  <c r="L97" i="1"/>
  <c r="I98" i="1"/>
  <c r="J98" i="1"/>
  <c r="K98" i="1"/>
  <c r="L98" i="1"/>
  <c r="I99" i="1"/>
  <c r="J99" i="1"/>
  <c r="K99" i="1"/>
  <c r="L99" i="1"/>
  <c r="H95" i="1"/>
  <c r="H96" i="1"/>
  <c r="H97" i="1"/>
  <c r="H98" i="1"/>
  <c r="H99" i="1"/>
  <c r="H94" i="1"/>
  <c r="G101" i="1"/>
  <c r="G102" i="1"/>
  <c r="R102" i="1" s="1"/>
  <c r="G103" i="1"/>
  <c r="G104" i="1"/>
  <c r="G105" i="1"/>
  <c r="G106" i="1"/>
  <c r="G107" i="1"/>
  <c r="G108" i="1"/>
  <c r="G109" i="1"/>
  <c r="G110" i="1"/>
  <c r="R110" i="1" s="1"/>
  <c r="G111" i="1"/>
  <c r="G112" i="1"/>
  <c r="G113" i="1"/>
  <c r="G114" i="1"/>
  <c r="G115" i="1"/>
  <c r="G116" i="1"/>
  <c r="G117" i="1"/>
  <c r="G118" i="1"/>
  <c r="R118" i="1" s="1"/>
  <c r="G119" i="1"/>
  <c r="G120" i="1"/>
  <c r="G121" i="1"/>
  <c r="G122" i="1"/>
  <c r="G123" i="1"/>
  <c r="G100" i="1"/>
  <c r="G95" i="1"/>
  <c r="G96" i="1"/>
  <c r="R96" i="1" s="1"/>
  <c r="G97" i="1"/>
  <c r="G98" i="1"/>
  <c r="G99" i="1"/>
  <c r="G94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00" i="1"/>
  <c r="F95" i="1"/>
  <c r="F96" i="1"/>
  <c r="F97" i="1"/>
  <c r="F98" i="1"/>
  <c r="F99" i="1"/>
  <c r="F94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00" i="1"/>
  <c r="E95" i="1"/>
  <c r="E96" i="1"/>
  <c r="E97" i="1"/>
  <c r="E98" i="1"/>
  <c r="E99" i="1"/>
  <c r="E94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00" i="1"/>
  <c r="D95" i="1"/>
  <c r="D96" i="1"/>
  <c r="D97" i="1"/>
  <c r="D98" i="1"/>
  <c r="D99" i="1"/>
  <c r="D94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00" i="1"/>
  <c r="C95" i="1"/>
  <c r="C96" i="1"/>
  <c r="C97" i="1"/>
  <c r="C98" i="1"/>
  <c r="C99" i="1"/>
  <c r="C94" i="1"/>
  <c r="V111" i="1" l="1"/>
  <c r="R109" i="1"/>
  <c r="V123" i="1"/>
  <c r="V115" i="1"/>
  <c r="V107" i="1"/>
  <c r="R116" i="1"/>
  <c r="R114" i="1"/>
  <c r="R95" i="1"/>
  <c r="R101" i="1"/>
  <c r="V98" i="1"/>
  <c r="V120" i="1"/>
  <c r="V112" i="1"/>
  <c r="V104" i="1"/>
  <c r="AL118" i="1"/>
  <c r="AL110" i="1"/>
  <c r="AL102" i="1"/>
  <c r="BQ112" i="1"/>
  <c r="R94" i="1"/>
  <c r="R122" i="1"/>
  <c r="R106" i="1"/>
  <c r="R121" i="1"/>
  <c r="R113" i="1"/>
  <c r="R105" i="1"/>
  <c r="V108" i="1"/>
  <c r="BQ120" i="1"/>
  <c r="V99" i="1"/>
  <c r="R119" i="1"/>
  <c r="R111" i="1"/>
  <c r="R103" i="1"/>
  <c r="AL99" i="1"/>
  <c r="AL97" i="1"/>
  <c r="AL95" i="1"/>
  <c r="AL123" i="1"/>
  <c r="AL119" i="1"/>
  <c r="AL115" i="1"/>
  <c r="AL111" i="1"/>
  <c r="AL107" i="1"/>
  <c r="AL103" i="1"/>
  <c r="BQ99" i="1"/>
  <c r="BQ98" i="1"/>
  <c r="BQ97" i="1"/>
  <c r="BQ121" i="1"/>
  <c r="BQ113" i="1"/>
  <c r="BQ105" i="1"/>
  <c r="BQ123" i="1"/>
  <c r="BQ119" i="1"/>
  <c r="BQ115" i="1"/>
  <c r="BQ111" i="1"/>
  <c r="BQ107" i="1"/>
  <c r="BQ104" i="1"/>
  <c r="BQ103" i="1"/>
  <c r="V122" i="1"/>
  <c r="V114" i="1"/>
  <c r="V106" i="1"/>
  <c r="R99" i="1"/>
  <c r="R117" i="1"/>
  <c r="V97" i="1"/>
  <c r="V121" i="1"/>
  <c r="V113" i="1"/>
  <c r="V105" i="1"/>
  <c r="V96" i="1"/>
  <c r="AL122" i="1"/>
  <c r="AL114" i="1"/>
  <c r="AL106" i="1"/>
  <c r="BQ96" i="1"/>
  <c r="BQ118" i="1"/>
  <c r="BQ110" i="1"/>
  <c r="BQ102" i="1"/>
  <c r="R123" i="1"/>
  <c r="R115" i="1"/>
  <c r="R107" i="1"/>
  <c r="V95" i="1"/>
  <c r="V119" i="1"/>
  <c r="V103" i="1"/>
  <c r="AL100" i="1"/>
  <c r="AL98" i="1"/>
  <c r="AL96" i="1"/>
  <c r="AL120" i="1"/>
  <c r="AL116" i="1"/>
  <c r="AL112" i="1"/>
  <c r="AL108" i="1"/>
  <c r="AL104" i="1"/>
  <c r="BQ95" i="1"/>
  <c r="BQ117" i="1"/>
  <c r="BQ109" i="1"/>
  <c r="BQ101" i="1"/>
  <c r="V118" i="1"/>
  <c r="V110" i="1"/>
  <c r="V102" i="1"/>
  <c r="BQ100" i="1"/>
  <c r="BQ116" i="1"/>
  <c r="BQ108" i="1"/>
  <c r="R100" i="1"/>
  <c r="R108" i="1"/>
  <c r="R98" i="1"/>
  <c r="R120" i="1"/>
  <c r="R112" i="1"/>
  <c r="R104" i="1"/>
  <c r="V116" i="1"/>
  <c r="V100" i="1"/>
  <c r="AL121" i="1"/>
  <c r="AL117" i="1"/>
  <c r="AL113" i="1"/>
  <c r="AL109" i="1"/>
  <c r="AL105" i="1"/>
  <c r="AL101" i="1"/>
  <c r="BQ94" i="1"/>
  <c r="BQ122" i="1"/>
  <c r="BQ114" i="1"/>
  <c r="BQ106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70" i="1"/>
  <c r="BP64" i="1"/>
  <c r="BP65" i="1"/>
  <c r="BP66" i="1"/>
  <c r="BP67" i="1"/>
  <c r="BP68" i="1"/>
  <c r="BP69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C65" i="1"/>
  <c r="BC66" i="1"/>
  <c r="BC67" i="1"/>
  <c r="BC68" i="1"/>
  <c r="BC69" i="1"/>
  <c r="BC64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70" i="1"/>
  <c r="BB65" i="1"/>
  <c r="BB66" i="1"/>
  <c r="BB67" i="1"/>
  <c r="BB68" i="1"/>
  <c r="BB69" i="1"/>
  <c r="BB64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70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AN65" i="1"/>
  <c r="AN66" i="1"/>
  <c r="AN67" i="1"/>
  <c r="AN68" i="1"/>
  <c r="AN69" i="1"/>
  <c r="AN64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70" i="1"/>
  <c r="AM65" i="1"/>
  <c r="AM66" i="1"/>
  <c r="AM67" i="1"/>
  <c r="AM68" i="1"/>
  <c r="AM69" i="1"/>
  <c r="AM64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70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Y65" i="1"/>
  <c r="Y66" i="1"/>
  <c r="Y67" i="1"/>
  <c r="Y68" i="1"/>
  <c r="Y69" i="1"/>
  <c r="Y64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U70" i="1"/>
  <c r="V70" i="1"/>
  <c r="W70" i="1"/>
  <c r="U71" i="1"/>
  <c r="V71" i="1"/>
  <c r="W71" i="1"/>
  <c r="U72" i="1"/>
  <c r="V72" i="1"/>
  <c r="W72" i="1"/>
  <c r="U73" i="1"/>
  <c r="V73" i="1"/>
  <c r="W73" i="1"/>
  <c r="U74" i="1"/>
  <c r="V74" i="1"/>
  <c r="W74" i="1"/>
  <c r="U75" i="1"/>
  <c r="V75" i="1"/>
  <c r="W75" i="1"/>
  <c r="U76" i="1"/>
  <c r="V76" i="1"/>
  <c r="W76" i="1"/>
  <c r="U77" i="1"/>
  <c r="V77" i="1"/>
  <c r="W77" i="1"/>
  <c r="U78" i="1"/>
  <c r="V78" i="1"/>
  <c r="W78" i="1"/>
  <c r="U79" i="1"/>
  <c r="V79" i="1"/>
  <c r="W79" i="1"/>
  <c r="U80" i="1"/>
  <c r="V80" i="1"/>
  <c r="W80" i="1"/>
  <c r="U81" i="1"/>
  <c r="V81" i="1"/>
  <c r="W81" i="1"/>
  <c r="U82" i="1"/>
  <c r="V82" i="1"/>
  <c r="W82" i="1"/>
  <c r="U83" i="1"/>
  <c r="V83" i="1"/>
  <c r="W83" i="1"/>
  <c r="U84" i="1"/>
  <c r="V84" i="1"/>
  <c r="W84" i="1"/>
  <c r="U85" i="1"/>
  <c r="V85" i="1"/>
  <c r="W85" i="1"/>
  <c r="U86" i="1"/>
  <c r="V86" i="1"/>
  <c r="W86" i="1"/>
  <c r="U87" i="1"/>
  <c r="V87" i="1"/>
  <c r="W87" i="1"/>
  <c r="U88" i="1"/>
  <c r="V88" i="1"/>
  <c r="W88" i="1"/>
  <c r="U89" i="1"/>
  <c r="V89" i="1"/>
  <c r="W89" i="1"/>
  <c r="U90" i="1"/>
  <c r="V90" i="1"/>
  <c r="W90" i="1"/>
  <c r="U91" i="1"/>
  <c r="V91" i="1"/>
  <c r="W91" i="1"/>
  <c r="U92" i="1"/>
  <c r="V92" i="1"/>
  <c r="W92" i="1"/>
  <c r="U93" i="1"/>
  <c r="V93" i="1"/>
  <c r="W93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70" i="1"/>
  <c r="T65" i="1"/>
  <c r="T66" i="1"/>
  <c r="T67" i="1"/>
  <c r="T68" i="1"/>
  <c r="T69" i="1"/>
  <c r="T64" i="1"/>
  <c r="S65" i="1"/>
  <c r="S66" i="1"/>
  <c r="S67" i="1"/>
  <c r="S68" i="1"/>
  <c r="S69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64" i="1"/>
  <c r="Q65" i="1"/>
  <c r="Q66" i="1"/>
  <c r="Q67" i="1"/>
  <c r="Q68" i="1"/>
  <c r="Q69" i="1"/>
  <c r="Q70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64" i="1"/>
  <c r="P65" i="1"/>
  <c r="P66" i="1"/>
  <c r="P67" i="1"/>
  <c r="P68" i="1"/>
  <c r="P69" i="1"/>
  <c r="P70" i="1"/>
  <c r="P64" i="1"/>
  <c r="O65" i="1"/>
  <c r="O66" i="1"/>
  <c r="O67" i="1"/>
  <c r="O68" i="1"/>
  <c r="O69" i="1"/>
  <c r="O70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64" i="1"/>
  <c r="N70" i="1"/>
  <c r="N65" i="1"/>
  <c r="N66" i="1"/>
  <c r="N67" i="1"/>
  <c r="N68" i="1"/>
  <c r="N69" i="1"/>
  <c r="N64" i="1"/>
  <c r="M65" i="1"/>
  <c r="M66" i="1"/>
  <c r="M67" i="1"/>
  <c r="M68" i="1"/>
  <c r="M69" i="1"/>
  <c r="M70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64" i="1"/>
  <c r="L65" i="1"/>
  <c r="L66" i="1"/>
  <c r="L67" i="1"/>
  <c r="L68" i="1"/>
  <c r="L69" i="1"/>
  <c r="L70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64" i="1"/>
  <c r="K65" i="1"/>
  <c r="K66" i="1"/>
  <c r="K67" i="1"/>
  <c r="K68" i="1"/>
  <c r="K69" i="1"/>
  <c r="K70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64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70" i="1"/>
  <c r="J65" i="1"/>
  <c r="J66" i="1"/>
  <c r="J67" i="1"/>
  <c r="J68" i="1"/>
  <c r="J69" i="1"/>
  <c r="J64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70" i="1"/>
  <c r="D70" i="1"/>
  <c r="E70" i="1"/>
  <c r="F70" i="1"/>
  <c r="G70" i="1"/>
  <c r="H70" i="1"/>
  <c r="D71" i="1"/>
  <c r="E71" i="1"/>
  <c r="F71" i="1"/>
  <c r="G71" i="1"/>
  <c r="R71" i="1" s="1"/>
  <c r="H71" i="1"/>
  <c r="D72" i="1"/>
  <c r="E72" i="1"/>
  <c r="F72" i="1"/>
  <c r="G72" i="1"/>
  <c r="H72" i="1"/>
  <c r="D73" i="1"/>
  <c r="E73" i="1"/>
  <c r="F73" i="1"/>
  <c r="G73" i="1"/>
  <c r="H73" i="1"/>
  <c r="D74" i="1"/>
  <c r="E74" i="1"/>
  <c r="F74" i="1"/>
  <c r="G74" i="1"/>
  <c r="H74" i="1"/>
  <c r="D75" i="1"/>
  <c r="E75" i="1"/>
  <c r="F75" i="1"/>
  <c r="G75" i="1"/>
  <c r="H75" i="1"/>
  <c r="D76" i="1"/>
  <c r="E76" i="1"/>
  <c r="F76" i="1"/>
  <c r="G76" i="1"/>
  <c r="H76" i="1"/>
  <c r="D77" i="1"/>
  <c r="E77" i="1"/>
  <c r="F77" i="1"/>
  <c r="G77" i="1"/>
  <c r="H77" i="1"/>
  <c r="D78" i="1"/>
  <c r="E78" i="1"/>
  <c r="F78" i="1"/>
  <c r="G78" i="1"/>
  <c r="H78" i="1"/>
  <c r="D79" i="1"/>
  <c r="E79" i="1"/>
  <c r="F79" i="1"/>
  <c r="G79" i="1"/>
  <c r="H79" i="1"/>
  <c r="D80" i="1"/>
  <c r="E80" i="1"/>
  <c r="F80" i="1"/>
  <c r="G80" i="1"/>
  <c r="H80" i="1"/>
  <c r="D81" i="1"/>
  <c r="E81" i="1"/>
  <c r="F81" i="1"/>
  <c r="G81" i="1"/>
  <c r="R81" i="1" s="1"/>
  <c r="H81" i="1"/>
  <c r="D82" i="1"/>
  <c r="E82" i="1"/>
  <c r="F82" i="1"/>
  <c r="G82" i="1"/>
  <c r="H82" i="1"/>
  <c r="D83" i="1"/>
  <c r="E83" i="1"/>
  <c r="F83" i="1"/>
  <c r="G83" i="1"/>
  <c r="H83" i="1"/>
  <c r="D84" i="1"/>
  <c r="E84" i="1"/>
  <c r="F84" i="1"/>
  <c r="G84" i="1"/>
  <c r="H84" i="1"/>
  <c r="D85" i="1"/>
  <c r="E85" i="1"/>
  <c r="F85" i="1"/>
  <c r="G85" i="1"/>
  <c r="H85" i="1"/>
  <c r="D86" i="1"/>
  <c r="E86" i="1"/>
  <c r="F86" i="1"/>
  <c r="G86" i="1"/>
  <c r="H86" i="1"/>
  <c r="D87" i="1"/>
  <c r="E87" i="1"/>
  <c r="F87" i="1"/>
  <c r="G87" i="1"/>
  <c r="H87" i="1"/>
  <c r="D88" i="1"/>
  <c r="E88" i="1"/>
  <c r="F88" i="1"/>
  <c r="G88" i="1"/>
  <c r="H88" i="1"/>
  <c r="D89" i="1"/>
  <c r="E89" i="1"/>
  <c r="F89" i="1"/>
  <c r="G89" i="1"/>
  <c r="R89" i="1" s="1"/>
  <c r="H89" i="1"/>
  <c r="D90" i="1"/>
  <c r="E90" i="1"/>
  <c r="F90" i="1"/>
  <c r="G90" i="1"/>
  <c r="H90" i="1"/>
  <c r="D91" i="1"/>
  <c r="E91" i="1"/>
  <c r="F91" i="1"/>
  <c r="G91" i="1"/>
  <c r="R91" i="1" s="1"/>
  <c r="H91" i="1"/>
  <c r="D92" i="1"/>
  <c r="E92" i="1"/>
  <c r="F92" i="1"/>
  <c r="G92" i="1"/>
  <c r="H92" i="1"/>
  <c r="D93" i="1"/>
  <c r="E93" i="1"/>
  <c r="F93" i="1"/>
  <c r="G93" i="1"/>
  <c r="H93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70" i="1"/>
  <c r="G67" i="1"/>
  <c r="G66" i="1"/>
  <c r="I69" i="1"/>
  <c r="I65" i="1"/>
  <c r="I66" i="1"/>
  <c r="I67" i="1"/>
  <c r="I68" i="1"/>
  <c r="I64" i="1"/>
  <c r="H65" i="1"/>
  <c r="H66" i="1"/>
  <c r="H67" i="1"/>
  <c r="H68" i="1"/>
  <c r="H69" i="1"/>
  <c r="H64" i="1"/>
  <c r="G68" i="1"/>
  <c r="F65" i="1"/>
  <c r="F66" i="1"/>
  <c r="F67" i="1"/>
  <c r="F68" i="1"/>
  <c r="F69" i="1"/>
  <c r="F64" i="1"/>
  <c r="E65" i="1"/>
  <c r="E66" i="1"/>
  <c r="E67" i="1"/>
  <c r="E68" i="1"/>
  <c r="E69" i="1"/>
  <c r="E64" i="1"/>
  <c r="D65" i="1"/>
  <c r="D66" i="1"/>
  <c r="D67" i="1"/>
  <c r="D68" i="1"/>
  <c r="D69" i="1"/>
  <c r="D64" i="1"/>
  <c r="C65" i="1"/>
  <c r="C66" i="1"/>
  <c r="C67" i="1"/>
  <c r="C68" i="1"/>
  <c r="C69" i="1"/>
  <c r="C64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40" i="1"/>
  <c r="BC35" i="1"/>
  <c r="BC36" i="1"/>
  <c r="BC37" i="1"/>
  <c r="BC38" i="1"/>
  <c r="BC39" i="1"/>
  <c r="BC34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40" i="1"/>
  <c r="BB35" i="1"/>
  <c r="BB36" i="1"/>
  <c r="BB37" i="1"/>
  <c r="BB38" i="1"/>
  <c r="BB39" i="1"/>
  <c r="BB34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AO47" i="1"/>
  <c r="AP47" i="1"/>
  <c r="AQ47" i="1"/>
  <c r="AR47" i="1"/>
  <c r="BG47" i="1" s="1"/>
  <c r="AS47" i="1"/>
  <c r="AT47" i="1"/>
  <c r="AU47" i="1"/>
  <c r="AV47" i="1"/>
  <c r="AW47" i="1"/>
  <c r="AX47" i="1"/>
  <c r="AY47" i="1"/>
  <c r="AZ47" i="1"/>
  <c r="BO47" i="1" s="1"/>
  <c r="AO48" i="1"/>
  <c r="AP48" i="1"/>
  <c r="AQ48" i="1"/>
  <c r="AR48" i="1"/>
  <c r="AS48" i="1"/>
  <c r="AT48" i="1"/>
  <c r="AU48" i="1"/>
  <c r="AV48" i="1"/>
  <c r="AW48" i="1"/>
  <c r="AX48" i="1"/>
  <c r="AY48" i="1"/>
  <c r="AZ48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AO55" i="1"/>
  <c r="AP55" i="1"/>
  <c r="AQ55" i="1"/>
  <c r="AR55" i="1"/>
  <c r="BG55" i="1" s="1"/>
  <c r="AS55" i="1"/>
  <c r="AT55" i="1"/>
  <c r="AU55" i="1"/>
  <c r="AV55" i="1"/>
  <c r="AW55" i="1"/>
  <c r="AX55" i="1"/>
  <c r="AY55" i="1"/>
  <c r="AZ55" i="1"/>
  <c r="BO55" i="1" s="1"/>
  <c r="AO56" i="1"/>
  <c r="AP56" i="1"/>
  <c r="AQ56" i="1"/>
  <c r="AR56" i="1"/>
  <c r="AS56" i="1"/>
  <c r="AT56" i="1"/>
  <c r="AU56" i="1"/>
  <c r="AV56" i="1"/>
  <c r="AW56" i="1"/>
  <c r="AX56" i="1"/>
  <c r="AY56" i="1"/>
  <c r="AZ56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AP40" i="1"/>
  <c r="AQ40" i="1"/>
  <c r="AR40" i="1"/>
  <c r="AS40" i="1"/>
  <c r="AT40" i="1"/>
  <c r="AU40" i="1"/>
  <c r="AV40" i="1"/>
  <c r="AW40" i="1"/>
  <c r="AX40" i="1"/>
  <c r="AY40" i="1"/>
  <c r="AZ40" i="1"/>
  <c r="AO40" i="1"/>
  <c r="AO35" i="1"/>
  <c r="AP35" i="1"/>
  <c r="AQ35" i="1"/>
  <c r="AR35" i="1"/>
  <c r="AS35" i="1"/>
  <c r="BH35" i="1" s="1"/>
  <c r="AT35" i="1"/>
  <c r="AU35" i="1"/>
  <c r="AV35" i="1"/>
  <c r="AW35" i="1"/>
  <c r="AX35" i="1"/>
  <c r="AY35" i="1"/>
  <c r="AZ35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AO38" i="1"/>
  <c r="BD38" i="1" s="1"/>
  <c r="AP38" i="1"/>
  <c r="BE38" i="1" s="1"/>
  <c r="AQ38" i="1"/>
  <c r="AR38" i="1"/>
  <c r="AS38" i="1"/>
  <c r="AT38" i="1"/>
  <c r="AU38" i="1"/>
  <c r="AV38" i="1"/>
  <c r="BK38" i="1" s="1"/>
  <c r="AW38" i="1"/>
  <c r="BL38" i="1" s="1"/>
  <c r="AX38" i="1"/>
  <c r="BM38" i="1" s="1"/>
  <c r="AY38" i="1"/>
  <c r="AZ38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AP34" i="1"/>
  <c r="AQ34" i="1"/>
  <c r="AR34" i="1"/>
  <c r="AS34" i="1"/>
  <c r="AT34" i="1"/>
  <c r="AU34" i="1"/>
  <c r="AV34" i="1"/>
  <c r="AW34" i="1"/>
  <c r="AX34" i="1"/>
  <c r="AY34" i="1"/>
  <c r="AZ34" i="1"/>
  <c r="AO34" i="1"/>
  <c r="AN62" i="1"/>
  <c r="AN63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40" i="1"/>
  <c r="AN35" i="1"/>
  <c r="AN36" i="1"/>
  <c r="AN37" i="1"/>
  <c r="AN38" i="1"/>
  <c r="AN39" i="1"/>
  <c r="AN34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40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A40" i="1"/>
  <c r="AB40" i="1"/>
  <c r="AC40" i="1"/>
  <c r="AD40" i="1"/>
  <c r="AE40" i="1"/>
  <c r="AF40" i="1"/>
  <c r="AG40" i="1"/>
  <c r="AH40" i="1"/>
  <c r="AI40" i="1"/>
  <c r="AJ40" i="1"/>
  <c r="AK40" i="1"/>
  <c r="Z40" i="1"/>
  <c r="AM35" i="1"/>
  <c r="AM36" i="1"/>
  <c r="AM37" i="1"/>
  <c r="AM38" i="1"/>
  <c r="AM39" i="1"/>
  <c r="AM34" i="1"/>
  <c r="J47" i="1"/>
  <c r="N45" i="1"/>
  <c r="J44" i="1"/>
  <c r="O41" i="1"/>
  <c r="N41" i="1"/>
  <c r="P40" i="1"/>
  <c r="Q43" i="1"/>
  <c r="N59" i="1"/>
  <c r="U39" i="1"/>
  <c r="J39" i="1"/>
  <c r="S38" i="1"/>
  <c r="AH35" i="1"/>
  <c r="AG35" i="1"/>
  <c r="AE35" i="1"/>
  <c r="Z35" i="1"/>
  <c r="S34" i="1"/>
  <c r="Y35" i="1"/>
  <c r="Y36" i="1"/>
  <c r="Y34" i="1"/>
  <c r="X38" i="1"/>
  <c r="X39" i="1"/>
  <c r="X37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40" i="1"/>
  <c r="W35" i="1"/>
  <c r="W36" i="1"/>
  <c r="W37" i="1"/>
  <c r="W38" i="1"/>
  <c r="W39" i="1"/>
  <c r="W34" i="1"/>
  <c r="V27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40" i="1"/>
  <c r="U35" i="1"/>
  <c r="U38" i="1"/>
  <c r="T35" i="1"/>
  <c r="T36" i="1"/>
  <c r="T37" i="1"/>
  <c r="T38" i="1"/>
  <c r="T39" i="1"/>
  <c r="T34" i="1"/>
  <c r="S39" i="1"/>
  <c r="S35" i="1"/>
  <c r="Q35" i="1"/>
  <c r="Q36" i="1"/>
  <c r="Q37" i="1"/>
  <c r="Q38" i="1"/>
  <c r="Q39" i="1"/>
  <c r="Q34" i="1"/>
  <c r="P62" i="1"/>
  <c r="P35" i="1"/>
  <c r="P36" i="1"/>
  <c r="P37" i="1"/>
  <c r="P38" i="1"/>
  <c r="P39" i="1"/>
  <c r="P34" i="1"/>
  <c r="O35" i="1"/>
  <c r="O36" i="1"/>
  <c r="O37" i="1"/>
  <c r="O38" i="1"/>
  <c r="O39" i="1"/>
  <c r="O34" i="1"/>
  <c r="N46" i="1"/>
  <c r="N49" i="1"/>
  <c r="N50" i="1"/>
  <c r="N40" i="1"/>
  <c r="N35" i="1"/>
  <c r="N36" i="1"/>
  <c r="N37" i="1"/>
  <c r="N38" i="1"/>
  <c r="N39" i="1"/>
  <c r="N34" i="1"/>
  <c r="M41" i="1"/>
  <c r="M42" i="1"/>
  <c r="M43" i="1"/>
  <c r="M46" i="1"/>
  <c r="M53" i="1"/>
  <c r="M35" i="1"/>
  <c r="M36" i="1"/>
  <c r="M37" i="1"/>
  <c r="M38" i="1"/>
  <c r="M39" i="1"/>
  <c r="M34" i="1"/>
  <c r="L42" i="1"/>
  <c r="L44" i="1"/>
  <c r="L51" i="1"/>
  <c r="L40" i="1"/>
  <c r="L35" i="1"/>
  <c r="L36" i="1"/>
  <c r="L37" i="1"/>
  <c r="L38" i="1"/>
  <c r="L39" i="1"/>
  <c r="L34" i="1"/>
  <c r="K42" i="1"/>
  <c r="K43" i="1"/>
  <c r="K44" i="1"/>
  <c r="K47" i="1"/>
  <c r="K51" i="1"/>
  <c r="K40" i="1"/>
  <c r="K35" i="1"/>
  <c r="K36" i="1"/>
  <c r="K37" i="1"/>
  <c r="K38" i="1"/>
  <c r="K39" i="1"/>
  <c r="K34" i="1"/>
  <c r="J41" i="1"/>
  <c r="J42" i="1"/>
  <c r="J43" i="1"/>
  <c r="J45" i="1"/>
  <c r="J46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40" i="1"/>
  <c r="J35" i="1"/>
  <c r="J36" i="1"/>
  <c r="J38" i="1"/>
  <c r="J34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40" i="1"/>
  <c r="I35" i="1"/>
  <c r="I36" i="1"/>
  <c r="I37" i="1"/>
  <c r="I38" i="1"/>
  <c r="I39" i="1"/>
  <c r="I34" i="1"/>
  <c r="BL36" i="1" l="1"/>
  <c r="BK36" i="1"/>
  <c r="BO35" i="1"/>
  <c r="BG35" i="1"/>
  <c r="BK63" i="1"/>
  <c r="BE54" i="1"/>
  <c r="BL63" i="1"/>
  <c r="BD63" i="1"/>
  <c r="BL55" i="1"/>
  <c r="BD55" i="1"/>
  <c r="BL47" i="1"/>
  <c r="BD47" i="1"/>
  <c r="BN39" i="1"/>
  <c r="BD36" i="1"/>
  <c r="BE52" i="1"/>
  <c r="BN38" i="1"/>
  <c r="BF38" i="1"/>
  <c r="BJ63" i="1"/>
  <c r="BN44" i="1"/>
  <c r="BF42" i="1"/>
  <c r="BH59" i="1"/>
  <c r="BI51" i="1"/>
  <c r="R76" i="1"/>
  <c r="R88" i="1"/>
  <c r="R80" i="1"/>
  <c r="R72" i="1"/>
  <c r="BH37" i="1"/>
  <c r="BL60" i="1"/>
  <c r="BN35" i="1"/>
  <c r="BQ76" i="1"/>
  <c r="BO37" i="1"/>
  <c r="BG37" i="1"/>
  <c r="BJ47" i="1"/>
  <c r="BD62" i="1"/>
  <c r="BJ38" i="1"/>
  <c r="BJ45" i="1"/>
  <c r="BI38" i="1"/>
  <c r="BM37" i="1"/>
  <c r="BE37" i="1"/>
  <c r="BI36" i="1"/>
  <c r="BM35" i="1"/>
  <c r="BE35" i="1"/>
  <c r="BM63" i="1"/>
  <c r="BE63" i="1"/>
  <c r="BA57" i="1"/>
  <c r="BM55" i="1"/>
  <c r="BE55" i="1"/>
  <c r="BA49" i="1"/>
  <c r="BM47" i="1"/>
  <c r="BE47" i="1"/>
  <c r="BA41" i="1"/>
  <c r="BI34" i="1"/>
  <c r="AL74" i="1"/>
  <c r="BA68" i="1"/>
  <c r="BA64" i="1"/>
  <c r="BA92" i="1"/>
  <c r="BA90" i="1"/>
  <c r="BA88" i="1"/>
  <c r="BA86" i="1"/>
  <c r="BA84" i="1"/>
  <c r="BA82" i="1"/>
  <c r="BA80" i="1"/>
  <c r="BA78" i="1"/>
  <c r="BA76" i="1"/>
  <c r="BA74" i="1"/>
  <c r="BA72" i="1"/>
  <c r="BA70" i="1"/>
  <c r="BQ69" i="1"/>
  <c r="BQ67" i="1"/>
  <c r="BQ65" i="1"/>
  <c r="BQ88" i="1"/>
  <c r="BQ80" i="1"/>
  <c r="BQ72" i="1"/>
  <c r="BH40" i="1"/>
  <c r="BF56" i="1"/>
  <c r="BG48" i="1"/>
  <c r="R90" i="1"/>
  <c r="R82" i="1"/>
  <c r="R74" i="1"/>
  <c r="BQ91" i="1"/>
  <c r="BQ83" i="1"/>
  <c r="BQ75" i="1"/>
  <c r="BG62" i="1"/>
  <c r="R73" i="1"/>
  <c r="BQ86" i="1"/>
  <c r="BQ78" i="1"/>
  <c r="BQ70" i="1"/>
  <c r="BO46" i="1"/>
  <c r="BA69" i="1"/>
  <c r="BA66" i="1"/>
  <c r="BA93" i="1"/>
  <c r="BA91" i="1"/>
  <c r="BA85" i="1"/>
  <c r="BA83" i="1"/>
  <c r="BA77" i="1"/>
  <c r="BA75" i="1"/>
  <c r="BQ89" i="1"/>
  <c r="BQ81" i="1"/>
  <c r="BQ73" i="1"/>
  <c r="BI61" i="1"/>
  <c r="BI53" i="1"/>
  <c r="AL69" i="1"/>
  <c r="AL66" i="1"/>
  <c r="AL65" i="1"/>
  <c r="BA67" i="1"/>
  <c r="BA65" i="1"/>
  <c r="BA89" i="1"/>
  <c r="BA87" i="1"/>
  <c r="BA81" i="1"/>
  <c r="BA79" i="1"/>
  <c r="BA73" i="1"/>
  <c r="BA71" i="1"/>
  <c r="BQ66" i="1"/>
  <c r="BQ64" i="1"/>
  <c r="BH47" i="1"/>
  <c r="BD60" i="1"/>
  <c r="BN52" i="1"/>
  <c r="BF44" i="1"/>
  <c r="BE60" i="1"/>
  <c r="BQ68" i="1"/>
  <c r="BQ92" i="1"/>
  <c r="BQ87" i="1"/>
  <c r="BQ84" i="1"/>
  <c r="BQ79" i="1"/>
  <c r="BQ71" i="1"/>
  <c r="BJ43" i="1"/>
  <c r="BM54" i="1"/>
  <c r="BQ90" i="1"/>
  <c r="BQ82" i="1"/>
  <c r="BQ74" i="1"/>
  <c r="BN63" i="1"/>
  <c r="BF63" i="1"/>
  <c r="BN55" i="1"/>
  <c r="BF55" i="1"/>
  <c r="BN47" i="1"/>
  <c r="BF47" i="1"/>
  <c r="BO38" i="1"/>
  <c r="BF58" i="1"/>
  <c r="BG50" i="1"/>
  <c r="BH42" i="1"/>
  <c r="R92" i="1"/>
  <c r="R84" i="1"/>
  <c r="R67" i="1"/>
  <c r="BQ93" i="1"/>
  <c r="BQ85" i="1"/>
  <c r="BQ77" i="1"/>
  <c r="BA34" i="1"/>
  <c r="BA39" i="1"/>
  <c r="BA37" i="1"/>
  <c r="BA35" i="1"/>
  <c r="BA40" i="1"/>
  <c r="BA61" i="1"/>
  <c r="BA59" i="1"/>
  <c r="BA56" i="1"/>
  <c r="BA53" i="1"/>
  <c r="BA51" i="1"/>
  <c r="BA48" i="1"/>
  <c r="BA45" i="1"/>
  <c r="BA43" i="1"/>
  <c r="BG39" i="1"/>
  <c r="BG63" i="1"/>
  <c r="BH55" i="1"/>
  <c r="BI47" i="1"/>
  <c r="BI63" i="1"/>
  <c r="BK61" i="1"/>
  <c r="BE56" i="1"/>
  <c r="BJ53" i="1"/>
  <c r="BN50" i="1"/>
  <c r="BG44" i="1"/>
  <c r="BO40" i="1"/>
  <c r="R87" i="1"/>
  <c r="R79" i="1"/>
  <c r="R70" i="1"/>
  <c r="BH38" i="1"/>
  <c r="BG38" i="1"/>
  <c r="BF62" i="1"/>
  <c r="BG54" i="1"/>
  <c r="BH46" i="1"/>
  <c r="BH63" i="1"/>
  <c r="BI59" i="1"/>
  <c r="BK55" i="1"/>
  <c r="BM50" i="1"/>
  <c r="BN46" i="1"/>
  <c r="BG40" i="1"/>
  <c r="R86" i="1"/>
  <c r="R78" i="1"/>
  <c r="AL67" i="1"/>
  <c r="AL64" i="1"/>
  <c r="AL59" i="1"/>
  <c r="AL57" i="1"/>
  <c r="AL55" i="1"/>
  <c r="AL51" i="1"/>
  <c r="AL49" i="1"/>
  <c r="AL47" i="1"/>
  <c r="AL43" i="1"/>
  <c r="AL41" i="1"/>
  <c r="BI37" i="1"/>
  <c r="BN37" i="1"/>
  <c r="BJ61" i="1"/>
  <c r="BK53" i="1"/>
  <c r="BD45" i="1"/>
  <c r="BO62" i="1"/>
  <c r="BH61" i="1"/>
  <c r="BJ55" i="1"/>
  <c r="BF50" i="1"/>
  <c r="BG46" i="1"/>
  <c r="BK43" i="1"/>
  <c r="R93" i="1"/>
  <c r="R85" i="1"/>
  <c r="R77" i="1"/>
  <c r="R68" i="1"/>
  <c r="BM56" i="1"/>
  <c r="AL40" i="1"/>
  <c r="BE36" i="1"/>
  <c r="BF37" i="1"/>
  <c r="BF60" i="1"/>
  <c r="BG52" i="1"/>
  <c r="BH44" i="1"/>
  <c r="BM62" i="1"/>
  <c r="BO60" i="1"/>
  <c r="BM58" i="1"/>
  <c r="BI55" i="1"/>
  <c r="BM52" i="1"/>
  <c r="BE50" i="1"/>
  <c r="BF46" i="1"/>
  <c r="AL70" i="1"/>
  <c r="AL68" i="1"/>
  <c r="AL94" i="1"/>
  <c r="AL92" i="1"/>
  <c r="AL88" i="1"/>
  <c r="AL86" i="1"/>
  <c r="AL84" i="1"/>
  <c r="AL80" i="1"/>
  <c r="AL78" i="1"/>
  <c r="AL76" i="1"/>
  <c r="AL72" i="1"/>
  <c r="V39" i="1"/>
  <c r="BA62" i="1"/>
  <c r="BA60" i="1"/>
  <c r="BA58" i="1"/>
  <c r="BA54" i="1"/>
  <c r="BA52" i="1"/>
  <c r="BA50" i="1"/>
  <c r="BA46" i="1"/>
  <c r="BA44" i="1"/>
  <c r="BA42" i="1"/>
  <c r="BI35" i="1"/>
  <c r="BJ36" i="1"/>
  <c r="BJ59" i="1"/>
  <c r="BK51" i="1"/>
  <c r="BD43" i="1"/>
  <c r="BL62" i="1"/>
  <c r="BM60" i="1"/>
  <c r="BL58" i="1"/>
  <c r="BN54" i="1"/>
  <c r="BF52" i="1"/>
  <c r="BN48" i="1"/>
  <c r="BK45" i="1"/>
  <c r="BO42" i="1"/>
  <c r="R83" i="1"/>
  <c r="R75" i="1"/>
  <c r="R66" i="1"/>
  <c r="AL53" i="1"/>
  <c r="AL45" i="1"/>
  <c r="BE58" i="1"/>
  <c r="BF48" i="1"/>
  <c r="BN42" i="1"/>
  <c r="AL90" i="1"/>
  <c r="AL82" i="1"/>
  <c r="AL61" i="1"/>
  <c r="AL52" i="1"/>
  <c r="AL62" i="1"/>
  <c r="AL60" i="1"/>
  <c r="AL58" i="1"/>
  <c r="AL56" i="1"/>
  <c r="AL54" i="1"/>
  <c r="AL50" i="1"/>
  <c r="AL48" i="1"/>
  <c r="AL46" i="1"/>
  <c r="AL44" i="1"/>
  <c r="AL42" i="1"/>
  <c r="BF39" i="1"/>
  <c r="BF35" i="1"/>
  <c r="BJ57" i="1"/>
  <c r="BK49" i="1"/>
  <c r="BD41" i="1"/>
  <c r="BE62" i="1"/>
  <c r="BG60" i="1"/>
  <c r="BD58" i="1"/>
  <c r="BF54" i="1"/>
  <c r="BJ51" i="1"/>
  <c r="BK47" i="1"/>
  <c r="BO44" i="1"/>
  <c r="BG42" i="1"/>
  <c r="AL93" i="1"/>
  <c r="AL91" i="1"/>
  <c r="AL89" i="1"/>
  <c r="AL87" i="1"/>
  <c r="AL85" i="1"/>
  <c r="AL83" i="1"/>
  <c r="AL81" i="1"/>
  <c r="AL79" i="1"/>
  <c r="AL77" i="1"/>
  <c r="AL75" i="1"/>
  <c r="AL73" i="1"/>
  <c r="AL71" i="1"/>
  <c r="BJ49" i="1"/>
  <c r="BH57" i="1"/>
  <c r="BD56" i="1"/>
  <c r="BI49" i="1"/>
  <c r="BE48" i="1"/>
  <c r="BJ41" i="1"/>
  <c r="BN40" i="1"/>
  <c r="BF40" i="1"/>
  <c r="BM39" i="1"/>
  <c r="BE39" i="1"/>
  <c r="BL56" i="1"/>
  <c r="BM48" i="1"/>
  <c r="BA63" i="1"/>
  <c r="BA55" i="1"/>
  <c r="BA47" i="1"/>
  <c r="BL39" i="1"/>
  <c r="BD39" i="1"/>
  <c r="BL37" i="1"/>
  <c r="BD37" i="1"/>
  <c r="BH36" i="1"/>
  <c r="BL35" i="1"/>
  <c r="BD35" i="1"/>
  <c r="BO63" i="1"/>
  <c r="BK62" i="1"/>
  <c r="BO61" i="1"/>
  <c r="BG61" i="1"/>
  <c r="BK60" i="1"/>
  <c r="BO59" i="1"/>
  <c r="BG59" i="1"/>
  <c r="BK58" i="1"/>
  <c r="BO57" i="1"/>
  <c r="BG57" i="1"/>
  <c r="BK56" i="1"/>
  <c r="BL54" i="1"/>
  <c r="BD54" i="1"/>
  <c r="BH53" i="1"/>
  <c r="BL52" i="1"/>
  <c r="BD52" i="1"/>
  <c r="BH51" i="1"/>
  <c r="BL50" i="1"/>
  <c r="BD50" i="1"/>
  <c r="BH49" i="1"/>
  <c r="BL48" i="1"/>
  <c r="BD48" i="1"/>
  <c r="BM46" i="1"/>
  <c r="BE46" i="1"/>
  <c r="BI45" i="1"/>
  <c r="BM44" i="1"/>
  <c r="BE44" i="1"/>
  <c r="BI43" i="1"/>
  <c r="BM42" i="1"/>
  <c r="BE42" i="1"/>
  <c r="BI41" i="1"/>
  <c r="BM40" i="1"/>
  <c r="BE40" i="1"/>
  <c r="BA38" i="1"/>
  <c r="BK39" i="1"/>
  <c r="BK37" i="1"/>
  <c r="BO36" i="1"/>
  <c r="BG36" i="1"/>
  <c r="BK35" i="1"/>
  <c r="BJ62" i="1"/>
  <c r="BN61" i="1"/>
  <c r="BF61" i="1"/>
  <c r="BJ60" i="1"/>
  <c r="BN59" i="1"/>
  <c r="BF59" i="1"/>
  <c r="BJ58" i="1"/>
  <c r="BN57" i="1"/>
  <c r="BF57" i="1"/>
  <c r="BJ56" i="1"/>
  <c r="BK54" i="1"/>
  <c r="BO53" i="1"/>
  <c r="BG53" i="1"/>
  <c r="BK52" i="1"/>
  <c r="BO51" i="1"/>
  <c r="BG51" i="1"/>
  <c r="BK50" i="1"/>
  <c r="BO49" i="1"/>
  <c r="BG49" i="1"/>
  <c r="BK48" i="1"/>
  <c r="BL46" i="1"/>
  <c r="BD46" i="1"/>
  <c r="BH45" i="1"/>
  <c r="BL44" i="1"/>
  <c r="BD44" i="1"/>
  <c r="BH43" i="1"/>
  <c r="BL42" i="1"/>
  <c r="BD42" i="1"/>
  <c r="BH41" i="1"/>
  <c r="BL40" i="1"/>
  <c r="BD40" i="1"/>
  <c r="AL63" i="1"/>
  <c r="BJ39" i="1"/>
  <c r="BJ37" i="1"/>
  <c r="BN36" i="1"/>
  <c r="BF36" i="1"/>
  <c r="BJ35" i="1"/>
  <c r="BI62" i="1"/>
  <c r="BM61" i="1"/>
  <c r="BE61" i="1"/>
  <c r="BI60" i="1"/>
  <c r="BM59" i="1"/>
  <c r="BE59" i="1"/>
  <c r="BI58" i="1"/>
  <c r="BM57" i="1"/>
  <c r="BE57" i="1"/>
  <c r="BI56" i="1"/>
  <c r="BJ54" i="1"/>
  <c r="BN53" i="1"/>
  <c r="BF53" i="1"/>
  <c r="BJ52" i="1"/>
  <c r="BN51" i="1"/>
  <c r="BF51" i="1"/>
  <c r="BJ50" i="1"/>
  <c r="BN49" i="1"/>
  <c r="BF49" i="1"/>
  <c r="BJ48" i="1"/>
  <c r="BK46" i="1"/>
  <c r="BO45" i="1"/>
  <c r="BG45" i="1"/>
  <c r="BK44" i="1"/>
  <c r="BO43" i="1"/>
  <c r="BG43" i="1"/>
  <c r="BK42" i="1"/>
  <c r="BO41" i="1"/>
  <c r="BG41" i="1"/>
  <c r="BK40" i="1"/>
  <c r="BK41" i="1"/>
  <c r="BA36" i="1"/>
  <c r="BI39" i="1"/>
  <c r="BM36" i="1"/>
  <c r="BH62" i="1"/>
  <c r="BL61" i="1"/>
  <c r="BD61" i="1"/>
  <c r="BH60" i="1"/>
  <c r="BL59" i="1"/>
  <c r="BD59" i="1"/>
  <c r="BH58" i="1"/>
  <c r="BL57" i="1"/>
  <c r="BD57" i="1"/>
  <c r="BH56" i="1"/>
  <c r="BI54" i="1"/>
  <c r="BM53" i="1"/>
  <c r="BE53" i="1"/>
  <c r="BI52" i="1"/>
  <c r="BM51" i="1"/>
  <c r="BE51" i="1"/>
  <c r="BI50" i="1"/>
  <c r="BM49" i="1"/>
  <c r="BE49" i="1"/>
  <c r="BI48" i="1"/>
  <c r="BJ46" i="1"/>
  <c r="BN45" i="1"/>
  <c r="BF45" i="1"/>
  <c r="BJ44" i="1"/>
  <c r="BN43" i="1"/>
  <c r="BF43" i="1"/>
  <c r="BJ42" i="1"/>
  <c r="BN41" i="1"/>
  <c r="BF41" i="1"/>
  <c r="BJ40" i="1"/>
  <c r="BI57" i="1"/>
  <c r="BD34" i="1"/>
  <c r="BH39" i="1"/>
  <c r="BK59" i="1"/>
  <c r="BO58" i="1"/>
  <c r="BG58" i="1"/>
  <c r="BK57" i="1"/>
  <c r="BO56" i="1"/>
  <c r="BG56" i="1"/>
  <c r="BH54" i="1"/>
  <c r="BL53" i="1"/>
  <c r="BD53" i="1"/>
  <c r="BH52" i="1"/>
  <c r="BL51" i="1"/>
  <c r="BD51" i="1"/>
  <c r="BH50" i="1"/>
  <c r="BL49" i="1"/>
  <c r="BD49" i="1"/>
  <c r="BH48" i="1"/>
  <c r="BI46" i="1"/>
  <c r="BM45" i="1"/>
  <c r="BE45" i="1"/>
  <c r="BI44" i="1"/>
  <c r="BM43" i="1"/>
  <c r="BE43" i="1"/>
  <c r="BI42" i="1"/>
  <c r="BM41" i="1"/>
  <c r="BE41" i="1"/>
  <c r="BI40" i="1"/>
  <c r="V38" i="1"/>
  <c r="BO39" i="1"/>
  <c r="BN62" i="1"/>
  <c r="BN60" i="1"/>
  <c r="BN58" i="1"/>
  <c r="BN56" i="1"/>
  <c r="BO54" i="1"/>
  <c r="BO52" i="1"/>
  <c r="BO50" i="1"/>
  <c r="BO48" i="1"/>
  <c r="BL45" i="1"/>
  <c r="BL43" i="1"/>
  <c r="BL41" i="1"/>
  <c r="G69" i="1"/>
  <c r="R69" i="1" s="1"/>
  <c r="G65" i="1"/>
  <c r="R65" i="1" s="1"/>
  <c r="G64" i="1"/>
  <c r="R64" i="1" s="1"/>
  <c r="BM34" i="1"/>
  <c r="BN34" i="1"/>
  <c r="BJ34" i="1"/>
  <c r="BK34" i="1"/>
  <c r="BL34" i="1"/>
  <c r="BF34" i="1"/>
  <c r="BG34" i="1"/>
  <c r="BO34" i="1"/>
  <c r="BE34" i="1"/>
  <c r="BH34" i="1"/>
  <c r="M45" i="1"/>
  <c r="V35" i="1"/>
  <c r="M49" i="1"/>
  <c r="S37" i="1"/>
  <c r="J37" i="1"/>
  <c r="U34" i="1"/>
  <c r="V34" i="1" s="1"/>
  <c r="Q60" i="1"/>
  <c r="Q56" i="1"/>
  <c r="Q52" i="1"/>
  <c r="Q63" i="1"/>
  <c r="Q59" i="1"/>
  <c r="Q55" i="1"/>
  <c r="Q62" i="1"/>
  <c r="Q58" i="1"/>
  <c r="Q54" i="1"/>
  <c r="Q50" i="1"/>
  <c r="Q46" i="1"/>
  <c r="Q42" i="1"/>
  <c r="Q61" i="1"/>
  <c r="Q57" i="1"/>
  <c r="Q49" i="1"/>
  <c r="Q45" i="1"/>
  <c r="Q44" i="1"/>
  <c r="Q51" i="1"/>
  <c r="Q41" i="1"/>
  <c r="Q47" i="1"/>
  <c r="Q40" i="1"/>
  <c r="Q53" i="1"/>
  <c r="Q48" i="1"/>
  <c r="L47" i="1"/>
  <c r="AD35" i="1"/>
  <c r="AK35" i="1"/>
  <c r="AC35" i="1"/>
  <c r="AJ35" i="1"/>
  <c r="AB35" i="1"/>
  <c r="AI35" i="1"/>
  <c r="AA35" i="1"/>
  <c r="AF35" i="1"/>
  <c r="S36" i="1"/>
  <c r="P61" i="1"/>
  <c r="P57" i="1"/>
  <c r="P53" i="1"/>
  <c r="P60" i="1"/>
  <c r="P56" i="1"/>
  <c r="P52" i="1"/>
  <c r="P63" i="1"/>
  <c r="P59" i="1"/>
  <c r="P55" i="1"/>
  <c r="P51" i="1"/>
  <c r="P47" i="1"/>
  <c r="P43" i="1"/>
  <c r="P50" i="1"/>
  <c r="P46" i="1"/>
  <c r="P54" i="1"/>
  <c r="P58" i="1"/>
  <c r="P48" i="1"/>
  <c r="P42" i="1"/>
  <c r="P49" i="1"/>
  <c r="P45" i="1"/>
  <c r="P44" i="1"/>
  <c r="P41" i="1"/>
  <c r="N62" i="1"/>
  <c r="N58" i="1"/>
  <c r="N54" i="1"/>
  <c r="N61" i="1"/>
  <c r="N57" i="1"/>
  <c r="N53" i="1"/>
  <c r="N60" i="1"/>
  <c r="N56" i="1"/>
  <c r="N52" i="1"/>
  <c r="N48" i="1"/>
  <c r="N44" i="1"/>
  <c r="N51" i="1"/>
  <c r="N47" i="1"/>
  <c r="N43" i="1"/>
  <c r="N55" i="1"/>
  <c r="N63" i="1"/>
  <c r="N42" i="1"/>
  <c r="O62" i="1"/>
  <c r="O58" i="1"/>
  <c r="O54" i="1"/>
  <c r="O61" i="1"/>
  <c r="O57" i="1"/>
  <c r="O53" i="1"/>
  <c r="O60" i="1"/>
  <c r="O56" i="1"/>
  <c r="O52" i="1"/>
  <c r="O51" i="1"/>
  <c r="O47" i="1"/>
  <c r="O43" i="1"/>
  <c r="O55" i="1"/>
  <c r="O50" i="1"/>
  <c r="O46" i="1"/>
  <c r="O40" i="1"/>
  <c r="O59" i="1"/>
  <c r="L43" i="1"/>
  <c r="O44" i="1"/>
  <c r="O45" i="1"/>
  <c r="O49" i="1"/>
  <c r="O42" i="1"/>
  <c r="O63" i="1"/>
  <c r="L60" i="1"/>
  <c r="L56" i="1"/>
  <c r="L52" i="1"/>
  <c r="L63" i="1"/>
  <c r="L59" i="1"/>
  <c r="L55" i="1"/>
  <c r="L62" i="1"/>
  <c r="L58" i="1"/>
  <c r="L54" i="1"/>
  <c r="L49" i="1"/>
  <c r="L45" i="1"/>
  <c r="L61" i="1"/>
  <c r="L57" i="1"/>
  <c r="L48" i="1"/>
  <c r="O48" i="1"/>
  <c r="L41" i="1"/>
  <c r="L46" i="1"/>
  <c r="L50" i="1"/>
  <c r="L53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5" i="1"/>
  <c r="H36" i="1"/>
  <c r="H37" i="1"/>
  <c r="H38" i="1"/>
  <c r="H34" i="1"/>
  <c r="F35" i="1"/>
  <c r="F36" i="1"/>
  <c r="F37" i="1"/>
  <c r="F38" i="1"/>
  <c r="F39" i="1"/>
  <c r="F34" i="1"/>
  <c r="E35" i="1"/>
  <c r="E36" i="1"/>
  <c r="E37" i="1"/>
  <c r="E38" i="1"/>
  <c r="E39" i="1"/>
  <c r="E34" i="1"/>
  <c r="D35" i="1"/>
  <c r="D36" i="1"/>
  <c r="D37" i="1"/>
  <c r="D38" i="1"/>
  <c r="D39" i="1"/>
  <c r="D34" i="1"/>
  <c r="C35" i="1"/>
  <c r="C36" i="1"/>
  <c r="C37" i="1"/>
  <c r="C38" i="1"/>
  <c r="C39" i="1"/>
  <c r="C40" i="1"/>
  <c r="C34" i="1"/>
  <c r="BB2" i="1"/>
  <c r="AN2" i="1" s="1"/>
  <c r="I2" i="1"/>
  <c r="I4" i="1"/>
  <c r="V8" i="1"/>
  <c r="BC2" i="1"/>
  <c r="BB3" i="1"/>
  <c r="BP47" i="1" l="1"/>
  <c r="BQ63" i="1"/>
  <c r="BP55" i="1"/>
  <c r="BQ36" i="1"/>
  <c r="BQ47" i="1"/>
  <c r="BQ55" i="1"/>
  <c r="BP38" i="1"/>
  <c r="BP60" i="1"/>
  <c r="BP36" i="1"/>
  <c r="BP61" i="1"/>
  <c r="BQ62" i="1"/>
  <c r="BP40" i="1"/>
  <c r="BQ38" i="1"/>
  <c r="BQ45" i="1"/>
  <c r="BQ58" i="1"/>
  <c r="BP37" i="1"/>
  <c r="BQ41" i="1"/>
  <c r="BQ53" i="1"/>
  <c r="BP58" i="1"/>
  <c r="BP48" i="1"/>
  <c r="BP62" i="1"/>
  <c r="BQ34" i="1"/>
  <c r="R4" i="1"/>
  <c r="J4" i="1"/>
  <c r="BP43" i="1"/>
  <c r="R2" i="1"/>
  <c r="J2" i="1"/>
  <c r="AL35" i="1"/>
  <c r="BP52" i="1"/>
  <c r="BQ52" i="1"/>
  <c r="BQ60" i="1"/>
  <c r="BP44" i="1"/>
  <c r="BQ44" i="1"/>
  <c r="BQ35" i="1"/>
  <c r="BP45" i="1"/>
  <c r="BQ40" i="1"/>
  <c r="BQ43" i="1"/>
  <c r="BP63" i="1"/>
  <c r="BP57" i="1"/>
  <c r="BQ57" i="1"/>
  <c r="BP41" i="1"/>
  <c r="BP56" i="1"/>
  <c r="BP51" i="1"/>
  <c r="BQ51" i="1"/>
  <c r="BP59" i="1"/>
  <c r="BQ59" i="1"/>
  <c r="BP35" i="1"/>
  <c r="BQ46" i="1"/>
  <c r="BQ48" i="1"/>
  <c r="BP49" i="1"/>
  <c r="BQ49" i="1"/>
  <c r="BP46" i="1"/>
  <c r="BQ54" i="1"/>
  <c r="BQ37" i="1"/>
  <c r="BP54" i="1"/>
  <c r="BP42" i="1"/>
  <c r="BQ42" i="1"/>
  <c r="BQ56" i="1"/>
  <c r="BQ61" i="1"/>
  <c r="BP53" i="1"/>
  <c r="BP50" i="1"/>
  <c r="BQ50" i="1"/>
  <c r="BP39" i="1"/>
  <c r="BQ39" i="1"/>
  <c r="BP34" i="1"/>
  <c r="G34" i="1"/>
  <c r="R34" i="1" s="1"/>
  <c r="M52" i="1"/>
  <c r="M55" i="1"/>
  <c r="K57" i="1"/>
  <c r="K48" i="1"/>
  <c r="K45" i="1"/>
  <c r="K55" i="1"/>
  <c r="Y39" i="1"/>
  <c r="M44" i="1"/>
  <c r="M59" i="1"/>
  <c r="M56" i="1"/>
  <c r="K49" i="1"/>
  <c r="K59" i="1"/>
  <c r="AJ34" i="1"/>
  <c r="AB34" i="1"/>
  <c r="AI34" i="1"/>
  <c r="AA34" i="1"/>
  <c r="AH34" i="1"/>
  <c r="Z34" i="1"/>
  <c r="AG34" i="1"/>
  <c r="AD34" i="1"/>
  <c r="AF34" i="1"/>
  <c r="AE34" i="1"/>
  <c r="AC34" i="1"/>
  <c r="AK34" i="1"/>
  <c r="M57" i="1"/>
  <c r="K50" i="1"/>
  <c r="K52" i="1"/>
  <c r="M50" i="1"/>
  <c r="Y38" i="1"/>
  <c r="U37" i="1"/>
  <c r="V37" i="1" s="1"/>
  <c r="M61" i="1"/>
  <c r="K53" i="1"/>
  <c r="K56" i="1"/>
  <c r="U36" i="1"/>
  <c r="V36" i="1" s="1"/>
  <c r="K46" i="1"/>
  <c r="K63" i="1"/>
  <c r="K54" i="1"/>
  <c r="K60" i="1"/>
  <c r="M58" i="1"/>
  <c r="K58" i="1"/>
  <c r="K61" i="1"/>
  <c r="M48" i="1"/>
  <c r="M63" i="1"/>
  <c r="M40" i="1"/>
  <c r="M54" i="1"/>
  <c r="M47" i="1"/>
  <c r="K41" i="1"/>
  <c r="G37" i="1"/>
  <c r="R37" i="1" s="1"/>
  <c r="M51" i="1"/>
  <c r="M62" i="1"/>
  <c r="K62" i="1"/>
  <c r="M60" i="1"/>
  <c r="G38" i="1"/>
  <c r="R38" i="1" s="1"/>
  <c r="G35" i="1"/>
  <c r="R35" i="1" s="1"/>
  <c r="G39" i="1"/>
  <c r="R39" i="1" s="1"/>
  <c r="G36" i="1"/>
  <c r="R36" i="1" s="1"/>
  <c r="M2" i="1"/>
  <c r="BB20" i="1"/>
  <c r="BB17" i="1"/>
  <c r="AN17" i="1" s="1"/>
  <c r="AL34" i="1" l="1"/>
  <c r="T63" i="1"/>
  <c r="V63" i="1" s="1"/>
  <c r="T59" i="1"/>
  <c r="V59" i="1" s="1"/>
  <c r="T55" i="1"/>
  <c r="V55" i="1" s="1"/>
  <c r="T62" i="1"/>
  <c r="V62" i="1" s="1"/>
  <c r="T58" i="1"/>
  <c r="V58" i="1" s="1"/>
  <c r="T54" i="1"/>
  <c r="V54" i="1" s="1"/>
  <c r="T61" i="1"/>
  <c r="V61" i="1" s="1"/>
  <c r="T57" i="1"/>
  <c r="V57" i="1" s="1"/>
  <c r="T48" i="1"/>
  <c r="V48" i="1" s="1"/>
  <c r="T44" i="1"/>
  <c r="V44" i="1" s="1"/>
  <c r="T53" i="1"/>
  <c r="V53" i="1" s="1"/>
  <c r="T51" i="1"/>
  <c r="V51" i="1" s="1"/>
  <c r="T47" i="1"/>
  <c r="V47" i="1" s="1"/>
  <c r="T56" i="1"/>
  <c r="V56" i="1" s="1"/>
  <c r="T40" i="1"/>
  <c r="V40" i="1" s="1"/>
  <c r="T49" i="1"/>
  <c r="V49" i="1" s="1"/>
  <c r="T45" i="1"/>
  <c r="V45" i="1" s="1"/>
  <c r="T50" i="1"/>
  <c r="V50" i="1" s="1"/>
  <c r="T46" i="1"/>
  <c r="V46" i="1" s="1"/>
  <c r="T41" i="1"/>
  <c r="V41" i="1" s="1"/>
  <c r="T42" i="1"/>
  <c r="V42" i="1" s="1"/>
  <c r="T60" i="1"/>
  <c r="V60" i="1" s="1"/>
  <c r="T52" i="1"/>
  <c r="V52" i="1" s="1"/>
  <c r="T43" i="1"/>
  <c r="V43" i="1" s="1"/>
  <c r="AH38" i="1"/>
  <c r="Z38" i="1"/>
  <c r="AG38" i="1"/>
  <c r="AF38" i="1"/>
  <c r="AE38" i="1"/>
  <c r="AJ38" i="1"/>
  <c r="AB38" i="1"/>
  <c r="AK38" i="1"/>
  <c r="AD38" i="1"/>
  <c r="AI38" i="1"/>
  <c r="AC38" i="1"/>
  <c r="AA38" i="1"/>
  <c r="Y37" i="1"/>
  <c r="AF36" i="1"/>
  <c r="AE36" i="1"/>
  <c r="AD36" i="1"/>
  <c r="AK36" i="1"/>
  <c r="AC36" i="1"/>
  <c r="AH36" i="1"/>
  <c r="Z36" i="1"/>
  <c r="AB36" i="1"/>
  <c r="AI36" i="1"/>
  <c r="AA36" i="1"/>
  <c r="AG36" i="1"/>
  <c r="AJ36" i="1"/>
  <c r="AI39" i="1"/>
  <c r="AA39" i="1"/>
  <c r="AH39" i="1"/>
  <c r="Z39" i="1"/>
  <c r="AG39" i="1"/>
  <c r="AF39" i="1"/>
  <c r="AK39" i="1"/>
  <c r="AC39" i="1"/>
  <c r="AB39" i="1"/>
  <c r="AE39" i="1"/>
  <c r="AD39" i="1"/>
  <c r="AJ39" i="1"/>
  <c r="F61" i="1"/>
  <c r="F57" i="1"/>
  <c r="F53" i="1"/>
  <c r="F60" i="1"/>
  <c r="F56" i="1"/>
  <c r="F52" i="1"/>
  <c r="F63" i="1"/>
  <c r="F59" i="1"/>
  <c r="F55" i="1"/>
  <c r="F48" i="1"/>
  <c r="F44" i="1"/>
  <c r="F58" i="1"/>
  <c r="F51" i="1"/>
  <c r="F45" i="1"/>
  <c r="F42" i="1"/>
  <c r="F41" i="1"/>
  <c r="F49" i="1"/>
  <c r="F50" i="1"/>
  <c r="F62" i="1"/>
  <c r="F54" i="1"/>
  <c r="F43" i="1"/>
  <c r="F40" i="1"/>
  <c r="F46" i="1"/>
  <c r="F47" i="1"/>
  <c r="C41" i="1"/>
  <c r="BB21" i="1"/>
  <c r="AL36" i="1" l="1"/>
  <c r="AL38" i="1"/>
  <c r="AL39" i="1"/>
  <c r="S45" i="1"/>
  <c r="S53" i="1"/>
  <c r="S61" i="1"/>
  <c r="S54" i="1"/>
  <c r="S47" i="1"/>
  <c r="S55" i="1"/>
  <c r="S63" i="1"/>
  <c r="S43" i="1"/>
  <c r="S51" i="1"/>
  <c r="S59" i="1"/>
  <c r="S44" i="1"/>
  <c r="S52" i="1"/>
  <c r="S60" i="1"/>
  <c r="S46" i="1"/>
  <c r="S62" i="1"/>
  <c r="S58" i="1"/>
  <c r="S41" i="1"/>
  <c r="S40" i="1"/>
  <c r="S42" i="1"/>
  <c r="S48" i="1"/>
  <c r="S49" i="1"/>
  <c r="S50" i="1"/>
  <c r="S56" i="1"/>
  <c r="S57" i="1"/>
  <c r="AG37" i="1"/>
  <c r="AF37" i="1"/>
  <c r="AE37" i="1"/>
  <c r="AD37" i="1"/>
  <c r="AI37" i="1"/>
  <c r="AA37" i="1"/>
  <c r="Z37" i="1"/>
  <c r="AC37" i="1"/>
  <c r="AB37" i="1"/>
  <c r="AK37" i="1"/>
  <c r="AJ37" i="1"/>
  <c r="AH37" i="1"/>
  <c r="E62" i="1"/>
  <c r="E58" i="1"/>
  <c r="E54" i="1"/>
  <c r="E60" i="1"/>
  <c r="E56" i="1"/>
  <c r="E52" i="1"/>
  <c r="E63" i="1"/>
  <c r="E59" i="1"/>
  <c r="E55" i="1"/>
  <c r="E61" i="1"/>
  <c r="E53" i="1"/>
  <c r="E51" i="1"/>
  <c r="E48" i="1"/>
  <c r="E49" i="1"/>
  <c r="E57" i="1"/>
  <c r="E50" i="1"/>
  <c r="E45" i="1"/>
  <c r="E43" i="1"/>
  <c r="E40" i="1"/>
  <c r="E46" i="1"/>
  <c r="E44" i="1"/>
  <c r="E47" i="1"/>
  <c r="E41" i="1"/>
  <c r="E42" i="1"/>
  <c r="D62" i="1"/>
  <c r="G62" i="1" s="1"/>
  <c r="R62" i="1" s="1"/>
  <c r="D58" i="1"/>
  <c r="G58" i="1" s="1"/>
  <c r="R58" i="1" s="1"/>
  <c r="D54" i="1"/>
  <c r="G54" i="1" s="1"/>
  <c r="R54" i="1" s="1"/>
  <c r="D61" i="1"/>
  <c r="D57" i="1"/>
  <c r="D53" i="1"/>
  <c r="D60" i="1"/>
  <c r="D56" i="1"/>
  <c r="D49" i="1"/>
  <c r="D45" i="1"/>
  <c r="D59" i="1"/>
  <c r="D46" i="1"/>
  <c r="G46" i="1" s="1"/>
  <c r="R46" i="1" s="1"/>
  <c r="D43" i="1"/>
  <c r="D47" i="1"/>
  <c r="G47" i="1" s="1"/>
  <c r="R47" i="1" s="1"/>
  <c r="D52" i="1"/>
  <c r="D48" i="1"/>
  <c r="D42" i="1"/>
  <c r="D63" i="1"/>
  <c r="D50" i="1"/>
  <c r="D51" i="1"/>
  <c r="D55" i="1"/>
  <c r="D41" i="1"/>
  <c r="D44" i="1"/>
  <c r="D40" i="1"/>
  <c r="C61" i="1"/>
  <c r="C57" i="1"/>
  <c r="C63" i="1"/>
  <c r="C59" i="1"/>
  <c r="C55" i="1"/>
  <c r="C62" i="1"/>
  <c r="C58" i="1"/>
  <c r="C54" i="1"/>
  <c r="C51" i="1"/>
  <c r="C60" i="1"/>
  <c r="C48" i="1"/>
  <c r="C45" i="1"/>
  <c r="C46" i="1"/>
  <c r="C49" i="1"/>
  <c r="C50" i="1"/>
  <c r="C56" i="1"/>
  <c r="C47" i="1"/>
  <c r="C44" i="1"/>
  <c r="C52" i="1"/>
  <c r="C53" i="1"/>
  <c r="C43" i="1"/>
  <c r="C42" i="1"/>
  <c r="V10" i="1"/>
  <c r="V9" i="1"/>
  <c r="V11" i="1"/>
  <c r="V12" i="1"/>
  <c r="V13" i="1"/>
  <c r="V14" i="1"/>
  <c r="V15" i="1"/>
  <c r="V16" i="1"/>
  <c r="V17" i="1"/>
  <c r="V18" i="1"/>
  <c r="V19" i="1"/>
  <c r="V20" i="1"/>
  <c r="V22" i="1"/>
  <c r="V23" i="1"/>
  <c r="V24" i="1"/>
  <c r="V25" i="1"/>
  <c r="V28" i="1"/>
  <c r="V29" i="1"/>
  <c r="V30" i="1"/>
  <c r="V31" i="1"/>
  <c r="V32" i="1"/>
  <c r="V33" i="1"/>
  <c r="BB16" i="1"/>
  <c r="BB15" i="1"/>
  <c r="BB14" i="1"/>
  <c r="BB7" i="1"/>
  <c r="BB6" i="1"/>
  <c r="BB5" i="1"/>
  <c r="BB4" i="1"/>
  <c r="BB8" i="1"/>
  <c r="AN8" i="1" s="1"/>
  <c r="T26" i="1"/>
  <c r="V26" i="1" s="1"/>
  <c r="G42" i="1" l="1"/>
  <c r="R42" i="1" s="1"/>
  <c r="G50" i="1"/>
  <c r="R50" i="1" s="1"/>
  <c r="G59" i="1"/>
  <c r="R59" i="1" s="1"/>
  <c r="AL37" i="1"/>
  <c r="G45" i="1"/>
  <c r="R45" i="1" s="1"/>
  <c r="Y41" i="1"/>
  <c r="Y49" i="1"/>
  <c r="Y57" i="1"/>
  <c r="Y58" i="1"/>
  <c r="Y43" i="1"/>
  <c r="Y51" i="1"/>
  <c r="Y59" i="1"/>
  <c r="Y47" i="1"/>
  <c r="Y55" i="1"/>
  <c r="Y63" i="1"/>
  <c r="Y50" i="1"/>
  <c r="Y48" i="1"/>
  <c r="Y56" i="1"/>
  <c r="Y40" i="1"/>
  <c r="Y42" i="1"/>
  <c r="Y61" i="1"/>
  <c r="Y44" i="1"/>
  <c r="Y62" i="1"/>
  <c r="Y45" i="1"/>
  <c r="Y46" i="1"/>
  <c r="Y52" i="1"/>
  <c r="Y53" i="1"/>
  <c r="Y54" i="1"/>
  <c r="Y60" i="1"/>
  <c r="G51" i="1"/>
  <c r="R51" i="1" s="1"/>
  <c r="G44" i="1"/>
  <c r="R44" i="1" s="1"/>
  <c r="G52" i="1"/>
  <c r="R52" i="1" s="1"/>
  <c r="G60" i="1"/>
  <c r="R60" i="1" s="1"/>
  <c r="G63" i="1"/>
  <c r="R63" i="1" s="1"/>
  <c r="G49" i="1"/>
  <c r="R49" i="1" s="1"/>
  <c r="G48" i="1"/>
  <c r="R48" i="1" s="1"/>
  <c r="G56" i="1"/>
  <c r="R56" i="1" s="1"/>
  <c r="G40" i="1"/>
  <c r="R40" i="1" s="1"/>
  <c r="G41" i="1"/>
  <c r="R41" i="1" s="1"/>
  <c r="G53" i="1"/>
  <c r="R53" i="1" s="1"/>
  <c r="G55" i="1"/>
  <c r="R55" i="1" s="1"/>
  <c r="G43" i="1"/>
  <c r="R43" i="1" s="1"/>
  <c r="G57" i="1"/>
  <c r="R57" i="1" s="1"/>
  <c r="G61" i="1"/>
  <c r="R61" i="1" s="1"/>
  <c r="BB18" i="1"/>
  <c r="AN18" i="1" s="1"/>
  <c r="Y3" i="1" l="1"/>
  <c r="Y4" i="1"/>
  <c r="Y5" i="1"/>
  <c r="Y6" i="1"/>
  <c r="Y7" i="1"/>
  <c r="Y2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8" i="1"/>
  <c r="BC3" i="1"/>
  <c r="BC4" i="1"/>
  <c r="BC5" i="1"/>
  <c r="BC6" i="1"/>
  <c r="BC7" i="1"/>
  <c r="AN3" i="1"/>
  <c r="AN4" i="1"/>
  <c r="AN14" i="1"/>
  <c r="AN15" i="1"/>
  <c r="AN16" i="1"/>
  <c r="AN20" i="1"/>
  <c r="AN21" i="1"/>
  <c r="AN5" i="1"/>
  <c r="AN6" i="1"/>
  <c r="AN7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AO21" i="1"/>
  <c r="AP21" i="1"/>
  <c r="AQ21" i="1"/>
  <c r="AR21" i="1"/>
  <c r="BG21" i="1" s="1"/>
  <c r="AS21" i="1"/>
  <c r="AT21" i="1"/>
  <c r="AU21" i="1"/>
  <c r="AV21" i="1"/>
  <c r="AW21" i="1"/>
  <c r="AX21" i="1"/>
  <c r="AY21" i="1"/>
  <c r="AZ21" i="1"/>
  <c r="BO21" i="1" s="1"/>
  <c r="AZ8" i="1"/>
  <c r="AY8" i="1"/>
  <c r="BN8" i="1" s="1"/>
  <c r="AX8" i="1"/>
  <c r="AW8" i="1"/>
  <c r="AV8" i="1"/>
  <c r="BK8" i="1" s="1"/>
  <c r="AU8" i="1"/>
  <c r="AT8" i="1"/>
  <c r="AS8" i="1"/>
  <c r="AR8" i="1"/>
  <c r="AQ8" i="1"/>
  <c r="BF8" i="1" s="1"/>
  <c r="AP8" i="1"/>
  <c r="AO8" i="1"/>
  <c r="AW2" i="1"/>
  <c r="I27" i="1"/>
  <c r="J27" i="1" s="1"/>
  <c r="I21" i="1"/>
  <c r="I10" i="1"/>
  <c r="J10" i="1" s="1"/>
  <c r="I11" i="1"/>
  <c r="J11" i="1" s="1"/>
  <c r="I9" i="1"/>
  <c r="J9" i="1" s="1"/>
  <c r="I3" i="1"/>
  <c r="P2" i="1"/>
  <c r="I5" i="1"/>
  <c r="J5" i="1" s="1"/>
  <c r="I6" i="1"/>
  <c r="J6" i="1" s="1"/>
  <c r="I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8" i="1"/>
  <c r="L3" i="1"/>
  <c r="L4" i="1"/>
  <c r="L5" i="1"/>
  <c r="L6" i="1"/>
  <c r="L7" i="1"/>
  <c r="L2" i="1"/>
  <c r="I31" i="1"/>
  <c r="J31" i="1" s="1"/>
  <c r="I32" i="1"/>
  <c r="J32" i="1" s="1"/>
  <c r="I33" i="1"/>
  <c r="J33" i="1" s="1"/>
  <c r="I30" i="1"/>
  <c r="J30" i="1" s="1"/>
  <c r="I29" i="1"/>
  <c r="J29" i="1" s="1"/>
  <c r="I28" i="1"/>
  <c r="J28" i="1" s="1"/>
  <c r="I26" i="1"/>
  <c r="J26" i="1" s="1"/>
  <c r="I23" i="1"/>
  <c r="J23" i="1" s="1"/>
  <c r="I24" i="1"/>
  <c r="I25" i="1"/>
  <c r="J25" i="1" s="1"/>
  <c r="I22" i="1"/>
  <c r="J22" i="1" s="1"/>
  <c r="I20" i="1"/>
  <c r="I19" i="1"/>
  <c r="J19" i="1" s="1"/>
  <c r="I18" i="1"/>
  <c r="J18" i="1" s="1"/>
  <c r="I17" i="1"/>
  <c r="I16" i="1"/>
  <c r="I15" i="1"/>
  <c r="J15" i="1" s="1"/>
  <c r="I14" i="1"/>
  <c r="J14" i="1" s="1"/>
  <c r="I13" i="1"/>
  <c r="J13" i="1" s="1"/>
  <c r="I12" i="1"/>
  <c r="J12" i="1" s="1"/>
  <c r="I8" i="1"/>
  <c r="V2" i="1"/>
  <c r="V5" i="1"/>
  <c r="V3" i="1"/>
  <c r="V6" i="1"/>
  <c r="R3" i="1" l="1"/>
  <c r="J3" i="1"/>
  <c r="R20" i="1"/>
  <c r="J20" i="1"/>
  <c r="R8" i="1"/>
  <c r="J8" i="1"/>
  <c r="R24" i="1"/>
  <c r="J24" i="1"/>
  <c r="BO18" i="1"/>
  <c r="BG18" i="1"/>
  <c r="R16" i="1"/>
  <c r="J16" i="1"/>
  <c r="J7" i="1"/>
  <c r="R7" i="1"/>
  <c r="R21" i="1"/>
  <c r="J21" i="1"/>
  <c r="R17" i="1"/>
  <c r="J17" i="1"/>
  <c r="BA8" i="1"/>
  <c r="P12" i="1"/>
  <c r="R12" i="1"/>
  <c r="M30" i="1"/>
  <c r="R30" i="1"/>
  <c r="N3" i="1"/>
  <c r="M13" i="1"/>
  <c r="R13" i="1"/>
  <c r="P22" i="1"/>
  <c r="R22" i="1"/>
  <c r="M33" i="1"/>
  <c r="R33" i="1"/>
  <c r="M9" i="1"/>
  <c r="R9" i="1"/>
  <c r="N14" i="1"/>
  <c r="R14" i="1"/>
  <c r="R25" i="1"/>
  <c r="N32" i="1"/>
  <c r="R32" i="1"/>
  <c r="N11" i="1"/>
  <c r="R11" i="1"/>
  <c r="BA20" i="1"/>
  <c r="BA17" i="1"/>
  <c r="BA15" i="1"/>
  <c r="R15" i="1"/>
  <c r="P31" i="1"/>
  <c r="R31" i="1"/>
  <c r="M10" i="1"/>
  <c r="R10" i="1"/>
  <c r="M23" i="1"/>
  <c r="R23" i="1"/>
  <c r="P7" i="1"/>
  <c r="M21" i="1"/>
  <c r="R26" i="1"/>
  <c r="N6" i="1"/>
  <c r="R6" i="1"/>
  <c r="P27" i="1"/>
  <c r="R27" i="1"/>
  <c r="R18" i="1"/>
  <c r="P28" i="1"/>
  <c r="R28" i="1"/>
  <c r="R5" i="1"/>
  <c r="BA21" i="1"/>
  <c r="BA18" i="1"/>
  <c r="BA16" i="1"/>
  <c r="BA14" i="1"/>
  <c r="M19" i="1"/>
  <c r="R19" i="1"/>
  <c r="R29" i="1"/>
  <c r="AM2" i="1"/>
  <c r="Z2" i="1" s="1"/>
  <c r="BI18" i="1"/>
  <c r="BD8" i="1"/>
  <c r="BL8" i="1"/>
  <c r="BN21" i="1"/>
  <c r="M8" i="1"/>
  <c r="P8" i="1"/>
  <c r="BI20" i="1"/>
  <c r="BF21" i="1"/>
  <c r="P6" i="1"/>
  <c r="BM20" i="1"/>
  <c r="BE20" i="1"/>
  <c r="BH21" i="1"/>
  <c r="BL20" i="1"/>
  <c r="BD20" i="1"/>
  <c r="N21" i="1"/>
  <c r="P21" i="1"/>
  <c r="P3" i="1"/>
  <c r="N31" i="1"/>
  <c r="BE17" i="1"/>
  <c r="N33" i="1"/>
  <c r="N10" i="1"/>
  <c r="BM17" i="1"/>
  <c r="BK20" i="1"/>
  <c r="BK17" i="1"/>
  <c r="P10" i="1"/>
  <c r="BJ20" i="1"/>
  <c r="P11" i="1"/>
  <c r="BE8" i="1"/>
  <c r="BM8" i="1"/>
  <c r="BJ21" i="1"/>
  <c r="BN20" i="1"/>
  <c r="BF20" i="1"/>
  <c r="N18" i="1"/>
  <c r="N26" i="1"/>
  <c r="N29" i="1"/>
  <c r="AP2" i="1"/>
  <c r="BE2" i="1" s="1"/>
  <c r="BE21" i="1"/>
  <c r="N15" i="1"/>
  <c r="P25" i="1"/>
  <c r="N5" i="1"/>
  <c r="BK21" i="1"/>
  <c r="BO20" i="1"/>
  <c r="BG20" i="1"/>
  <c r="N13" i="1"/>
  <c r="P5" i="1"/>
  <c r="P13" i="1"/>
  <c r="P33" i="1"/>
  <c r="N30" i="1"/>
  <c r="P29" i="1"/>
  <c r="N25" i="1"/>
  <c r="BM21" i="1"/>
  <c r="N7" i="1"/>
  <c r="N19" i="1"/>
  <c r="P26" i="1"/>
  <c r="P18" i="1"/>
  <c r="BH20" i="1"/>
  <c r="BH17" i="1"/>
  <c r="AO2" i="1"/>
  <c r="AS2" i="1"/>
  <c r="BH2" i="1" s="1"/>
  <c r="AV2" i="1"/>
  <c r="BK2" i="1" s="1"/>
  <c r="AX2" i="1"/>
  <c r="BM2" i="1" s="1"/>
  <c r="AU2" i="1"/>
  <c r="BJ2" i="1" s="1"/>
  <c r="AT2" i="1"/>
  <c r="BI2" i="1" s="1"/>
  <c r="AZ2" i="1"/>
  <c r="BO2" i="1" s="1"/>
  <c r="AY2" i="1"/>
  <c r="BN2" i="1" s="1"/>
  <c r="AR2" i="1"/>
  <c r="BG2" i="1" s="1"/>
  <c r="AQ2" i="1"/>
  <c r="BF2" i="1" s="1"/>
  <c r="M4" i="1"/>
  <c r="N4" i="1"/>
  <c r="P4" i="1"/>
  <c r="P24" i="1"/>
  <c r="N24" i="1"/>
  <c r="M32" i="1"/>
  <c r="P32" i="1"/>
  <c r="N16" i="1"/>
  <c r="P16" i="1"/>
  <c r="N17" i="1"/>
  <c r="N8" i="1"/>
  <c r="N28" i="1"/>
  <c r="BL18" i="1"/>
  <c r="BD18" i="1"/>
  <c r="BB29" i="1"/>
  <c r="BB28" i="1"/>
  <c r="BB27" i="1"/>
  <c r="BB13" i="1"/>
  <c r="M12" i="1"/>
  <c r="N12" i="1"/>
  <c r="M20" i="1"/>
  <c r="P20" i="1"/>
  <c r="N27" i="1"/>
  <c r="P30" i="1"/>
  <c r="M11" i="1"/>
  <c r="N23" i="1"/>
  <c r="BH8" i="1"/>
  <c r="BK18" i="1"/>
  <c r="BO17" i="1"/>
  <c r="BG17" i="1"/>
  <c r="N9" i="1"/>
  <c r="BB11" i="1"/>
  <c r="BB26" i="1"/>
  <c r="P9" i="1"/>
  <c r="BB23" i="1"/>
  <c r="BB24" i="1"/>
  <c r="N20" i="1"/>
  <c r="P19" i="1"/>
  <c r="P23" i="1"/>
  <c r="BI8" i="1"/>
  <c r="BJ18" i="1"/>
  <c r="BN17" i="1"/>
  <c r="BF17" i="1"/>
  <c r="P14" i="1"/>
  <c r="M14" i="1"/>
  <c r="M22" i="1"/>
  <c r="N22" i="1"/>
  <c r="P17" i="1"/>
  <c r="M31" i="1"/>
  <c r="BE14" i="1"/>
  <c r="BM14" i="1"/>
  <c r="BF14" i="1"/>
  <c r="BN14" i="1"/>
  <c r="BG14" i="1"/>
  <c r="BO14" i="1"/>
  <c r="BI14" i="1"/>
  <c r="BJ14" i="1"/>
  <c r="BK14" i="1"/>
  <c r="BD14" i="1"/>
  <c r="BL14" i="1"/>
  <c r="BH14" i="1"/>
  <c r="BN18" i="1"/>
  <c r="BF18" i="1"/>
  <c r="BJ17" i="1"/>
  <c r="BB12" i="1"/>
  <c r="BB9" i="1"/>
  <c r="BL2" i="1"/>
  <c r="M5" i="1"/>
  <c r="P15" i="1"/>
  <c r="BJ8" i="1"/>
  <c r="BI21" i="1"/>
  <c r="BM18" i="1"/>
  <c r="BE18" i="1"/>
  <c r="BI17" i="1"/>
  <c r="BB33" i="1"/>
  <c r="BB32" i="1"/>
  <c r="BB22" i="1"/>
  <c r="BB19" i="1"/>
  <c r="BE16" i="1"/>
  <c r="BM16" i="1"/>
  <c r="BF16" i="1"/>
  <c r="BN16" i="1"/>
  <c r="BO16" i="1"/>
  <c r="BH16" i="1"/>
  <c r="BI16" i="1"/>
  <c r="BJ16" i="1"/>
  <c r="BK16" i="1"/>
  <c r="BD16" i="1"/>
  <c r="BL16" i="1"/>
  <c r="BG16" i="1"/>
  <c r="N2" i="1"/>
  <c r="BG8" i="1"/>
  <c r="BO8" i="1"/>
  <c r="BL21" i="1"/>
  <c r="BD21" i="1"/>
  <c r="BH18" i="1"/>
  <c r="BL17" i="1"/>
  <c r="BD17" i="1"/>
  <c r="BI15" i="1"/>
  <c r="BJ15" i="1"/>
  <c r="BK15" i="1"/>
  <c r="BD15" i="1"/>
  <c r="BE15" i="1"/>
  <c r="BM15" i="1"/>
  <c r="BF15" i="1"/>
  <c r="BN15" i="1"/>
  <c r="BG15" i="1"/>
  <c r="BO15" i="1"/>
  <c r="BH15" i="1"/>
  <c r="BL15" i="1"/>
  <c r="M17" i="1"/>
  <c r="M18" i="1"/>
  <c r="M27" i="1"/>
  <c r="M24" i="1"/>
  <c r="M25" i="1"/>
  <c r="M26" i="1"/>
  <c r="M28" i="1"/>
  <c r="M29" i="1"/>
  <c r="M15" i="1"/>
  <c r="M16" i="1"/>
  <c r="M3" i="1"/>
  <c r="M6" i="1"/>
  <c r="M7" i="1"/>
  <c r="AM7" i="1"/>
  <c r="V4" i="1"/>
  <c r="AM4" i="1"/>
  <c r="BD2" i="1" l="1"/>
  <c r="BQ2" i="1" s="1"/>
  <c r="BA2" i="1"/>
  <c r="O14" i="1"/>
  <c r="S14" i="1" s="1"/>
  <c r="O21" i="1"/>
  <c r="S21" i="1" s="1"/>
  <c r="BQ8" i="1"/>
  <c r="BQ16" i="1"/>
  <c r="BQ20" i="1"/>
  <c r="BQ15" i="1"/>
  <c r="O8" i="1"/>
  <c r="BQ14" i="1"/>
  <c r="BQ18" i="1"/>
  <c r="BQ21" i="1"/>
  <c r="BQ17" i="1"/>
  <c r="O31" i="1"/>
  <c r="S31" i="1" s="1"/>
  <c r="O10" i="1"/>
  <c r="S10" i="1" s="1"/>
  <c r="O33" i="1"/>
  <c r="S33" i="1" s="1"/>
  <c r="O25" i="1"/>
  <c r="S25" i="1" s="1"/>
  <c r="BP8" i="1"/>
  <c r="BP21" i="1"/>
  <c r="O5" i="1"/>
  <c r="S5" i="1" s="1"/>
  <c r="O27" i="1"/>
  <c r="S27" i="1" s="1"/>
  <c r="BP18" i="1"/>
  <c r="O11" i="1"/>
  <c r="S11" i="1" s="1"/>
  <c r="O29" i="1"/>
  <c r="S29" i="1" s="1"/>
  <c r="O18" i="1"/>
  <c r="S18" i="1" s="1"/>
  <c r="O30" i="1"/>
  <c r="S30" i="1" s="1"/>
  <c r="BP20" i="1"/>
  <c r="O23" i="1"/>
  <c r="S23" i="1" s="1"/>
  <c r="O19" i="1"/>
  <c r="O26" i="1"/>
  <c r="S26" i="1" s="1"/>
  <c r="O24" i="1"/>
  <c r="S24" i="1" s="1"/>
  <c r="O17" i="1"/>
  <c r="S17" i="1" s="1"/>
  <c r="BP17" i="1"/>
  <c r="O12" i="1"/>
  <c r="S12" i="1" s="1"/>
  <c r="O13" i="1"/>
  <c r="S13" i="1" s="1"/>
  <c r="Z4" i="1"/>
  <c r="AH4" i="1"/>
  <c r="AA4" i="1"/>
  <c r="AI4" i="1"/>
  <c r="AB4" i="1"/>
  <c r="AJ4" i="1"/>
  <c r="AC4" i="1"/>
  <c r="AK4" i="1"/>
  <c r="AD4" i="1"/>
  <c r="AE4" i="1"/>
  <c r="AF4" i="1"/>
  <c r="AG4" i="1"/>
  <c r="O7" i="1"/>
  <c r="S7" i="1" s="1"/>
  <c r="BP16" i="1"/>
  <c r="AO19" i="1"/>
  <c r="AW19" i="1"/>
  <c r="BL19" i="1" s="1"/>
  <c r="AT19" i="1"/>
  <c r="BI19" i="1" s="1"/>
  <c r="AU19" i="1"/>
  <c r="BJ19" i="1" s="1"/>
  <c r="AN19" i="1"/>
  <c r="AQ19" i="1"/>
  <c r="BF19" i="1" s="1"/>
  <c r="AR19" i="1"/>
  <c r="BG19" i="1" s="1"/>
  <c r="AY19" i="1"/>
  <c r="BN19" i="1" s="1"/>
  <c r="AS19" i="1"/>
  <c r="BH19" i="1" s="1"/>
  <c r="AV19" i="1"/>
  <c r="BK19" i="1" s="1"/>
  <c r="AX19" i="1"/>
  <c r="BM19" i="1" s="1"/>
  <c r="AZ19" i="1"/>
  <c r="BO19" i="1" s="1"/>
  <c r="AP19" i="1"/>
  <c r="BE19" i="1" s="1"/>
  <c r="O6" i="1"/>
  <c r="S6" i="1" s="1"/>
  <c r="O28" i="1"/>
  <c r="S28" i="1" s="1"/>
  <c r="AS22" i="1"/>
  <c r="BH22" i="1" s="1"/>
  <c r="AP22" i="1"/>
  <c r="BE22" i="1" s="1"/>
  <c r="AX22" i="1"/>
  <c r="BM22" i="1" s="1"/>
  <c r="AQ22" i="1"/>
  <c r="BF22" i="1" s="1"/>
  <c r="AY22" i="1"/>
  <c r="BN22" i="1" s="1"/>
  <c r="AR22" i="1"/>
  <c r="BG22" i="1" s="1"/>
  <c r="AT22" i="1"/>
  <c r="BI22" i="1" s="1"/>
  <c r="AW22" i="1"/>
  <c r="BL22" i="1" s="1"/>
  <c r="AZ22" i="1"/>
  <c r="BO22" i="1" s="1"/>
  <c r="AU22" i="1"/>
  <c r="BJ22" i="1" s="1"/>
  <c r="AN22" i="1"/>
  <c r="BB30" i="1" s="1"/>
  <c r="AV22" i="1"/>
  <c r="BK22" i="1" s="1"/>
  <c r="AO22" i="1"/>
  <c r="AK2" i="1"/>
  <c r="AB2" i="1"/>
  <c r="AJ2" i="1"/>
  <c r="AA2" i="1"/>
  <c r="AI2" i="1"/>
  <c r="AH2" i="1"/>
  <c r="AG2" i="1"/>
  <c r="AF2" i="1"/>
  <c r="AD2" i="1"/>
  <c r="AE2" i="1"/>
  <c r="AC2" i="1"/>
  <c r="O20" i="1"/>
  <c r="S20" i="1" s="1"/>
  <c r="BP15" i="1"/>
  <c r="AO32" i="1"/>
  <c r="AW32" i="1"/>
  <c r="BL32" i="1" s="1"/>
  <c r="AT32" i="1"/>
  <c r="BI32" i="1" s="1"/>
  <c r="AU32" i="1"/>
  <c r="BJ32" i="1" s="1"/>
  <c r="AN32" i="1"/>
  <c r="AY32" i="1"/>
  <c r="BN32" i="1" s="1"/>
  <c r="AV32" i="1"/>
  <c r="BK32" i="1" s="1"/>
  <c r="AZ32" i="1"/>
  <c r="BO32" i="1" s="1"/>
  <c r="AS32" i="1"/>
  <c r="BH32" i="1" s="1"/>
  <c r="AP32" i="1"/>
  <c r="BE32" i="1" s="1"/>
  <c r="AQ32" i="1"/>
  <c r="BF32" i="1" s="1"/>
  <c r="AR32" i="1"/>
  <c r="BG32" i="1" s="1"/>
  <c r="AX32" i="1"/>
  <c r="BM32" i="1" s="1"/>
  <c r="O22" i="1"/>
  <c r="AS26" i="1"/>
  <c r="BH26" i="1" s="1"/>
  <c r="AP26" i="1"/>
  <c r="BE26" i="1" s="1"/>
  <c r="AX26" i="1"/>
  <c r="BM26" i="1" s="1"/>
  <c r="AN26" i="1"/>
  <c r="AQ26" i="1"/>
  <c r="BF26" i="1" s="1"/>
  <c r="AY26" i="1"/>
  <c r="BN26" i="1" s="1"/>
  <c r="AU26" i="1"/>
  <c r="BJ26" i="1" s="1"/>
  <c r="AV26" i="1"/>
  <c r="BK26" i="1" s="1"/>
  <c r="AO26" i="1"/>
  <c r="AR26" i="1"/>
  <c r="BG26" i="1" s="1"/>
  <c r="AW26" i="1"/>
  <c r="BL26" i="1" s="1"/>
  <c r="AZ26" i="1"/>
  <c r="BO26" i="1" s="1"/>
  <c r="AT26" i="1"/>
  <c r="BI26" i="1" s="1"/>
  <c r="AN11" i="1"/>
  <c r="BB10" i="1" s="1"/>
  <c r="AO11" i="1"/>
  <c r="AW11" i="1"/>
  <c r="BL11" i="1" s="1"/>
  <c r="AT11" i="1"/>
  <c r="BI11" i="1" s="1"/>
  <c r="AU11" i="1"/>
  <c r="BJ11" i="1" s="1"/>
  <c r="AV11" i="1"/>
  <c r="BK11" i="1" s="1"/>
  <c r="AX11" i="1"/>
  <c r="BM11" i="1" s="1"/>
  <c r="AQ11" i="1"/>
  <c r="BF11" i="1" s="1"/>
  <c r="AR11" i="1"/>
  <c r="BG11" i="1" s="1"/>
  <c r="AY11" i="1"/>
  <c r="BN11" i="1" s="1"/>
  <c r="AZ11" i="1"/>
  <c r="BO11" i="1" s="1"/>
  <c r="AP11" i="1"/>
  <c r="BE11" i="1" s="1"/>
  <c r="AS11" i="1"/>
  <c r="BH11" i="1" s="1"/>
  <c r="AN13" i="1"/>
  <c r="AO13" i="1"/>
  <c r="AW13" i="1"/>
  <c r="BL13" i="1" s="1"/>
  <c r="AT13" i="1"/>
  <c r="BI13" i="1" s="1"/>
  <c r="AU13" i="1"/>
  <c r="BJ13" i="1" s="1"/>
  <c r="AX13" i="1"/>
  <c r="BM13" i="1" s="1"/>
  <c r="AS13" i="1"/>
  <c r="BH13" i="1" s="1"/>
  <c r="AY13" i="1"/>
  <c r="BN13" i="1" s="1"/>
  <c r="AZ13" i="1"/>
  <c r="BO13" i="1" s="1"/>
  <c r="AP13" i="1"/>
  <c r="BE13" i="1" s="1"/>
  <c r="AQ13" i="1"/>
  <c r="BF13" i="1" s="1"/>
  <c r="AR13" i="1"/>
  <c r="BG13" i="1" s="1"/>
  <c r="AV13" i="1"/>
  <c r="BK13" i="1" s="1"/>
  <c r="O4" i="1"/>
  <c r="S4" i="1" s="1"/>
  <c r="O2" i="1"/>
  <c r="BP14" i="1"/>
  <c r="O9" i="1"/>
  <c r="S9" i="1" s="1"/>
  <c r="AO27" i="1"/>
  <c r="AW27" i="1"/>
  <c r="BL27" i="1" s="1"/>
  <c r="AT27" i="1"/>
  <c r="BI27" i="1" s="1"/>
  <c r="AU27" i="1"/>
  <c r="BJ27" i="1" s="1"/>
  <c r="AV27" i="1"/>
  <c r="BK27" i="1" s="1"/>
  <c r="AR27" i="1"/>
  <c r="BG27" i="1" s="1"/>
  <c r="AX27" i="1"/>
  <c r="BM27" i="1" s="1"/>
  <c r="AZ27" i="1"/>
  <c r="BO27" i="1" s="1"/>
  <c r="AY27" i="1"/>
  <c r="BN27" i="1" s="1"/>
  <c r="AP27" i="1"/>
  <c r="BE27" i="1" s="1"/>
  <c r="AQ27" i="1"/>
  <c r="BF27" i="1" s="1"/>
  <c r="AN27" i="1"/>
  <c r="AS27" i="1"/>
  <c r="BH27" i="1" s="1"/>
  <c r="O32" i="1"/>
  <c r="O16" i="1"/>
  <c r="S16" i="1" s="1"/>
  <c r="AN9" i="1"/>
  <c r="AO9" i="1"/>
  <c r="AW9" i="1"/>
  <c r="BL9" i="1" s="1"/>
  <c r="AT9" i="1"/>
  <c r="BI9" i="1" s="1"/>
  <c r="AU9" i="1"/>
  <c r="BJ9" i="1" s="1"/>
  <c r="AS9" i="1"/>
  <c r="BH9" i="1" s="1"/>
  <c r="AQ9" i="1"/>
  <c r="BF9" i="1" s="1"/>
  <c r="AV9" i="1"/>
  <c r="BK9" i="1" s="1"/>
  <c r="AP9" i="1"/>
  <c r="BE9" i="1" s="1"/>
  <c r="AX9" i="1"/>
  <c r="BM9" i="1" s="1"/>
  <c r="AY9" i="1"/>
  <c r="BN9" i="1" s="1"/>
  <c r="AZ9" i="1"/>
  <c r="BO9" i="1" s="1"/>
  <c r="AR9" i="1"/>
  <c r="BG9" i="1" s="1"/>
  <c r="O3" i="1"/>
  <c r="S3" i="1" s="1"/>
  <c r="BB25" i="1"/>
  <c r="AS24" i="1"/>
  <c r="BH24" i="1" s="1"/>
  <c r="AP24" i="1"/>
  <c r="BE24" i="1" s="1"/>
  <c r="AX24" i="1"/>
  <c r="BM24" i="1" s="1"/>
  <c r="AQ24" i="1"/>
  <c r="BF24" i="1" s="1"/>
  <c r="AY24" i="1"/>
  <c r="BN24" i="1" s="1"/>
  <c r="AT24" i="1"/>
  <c r="BI24" i="1" s="1"/>
  <c r="AO24" i="1"/>
  <c r="AU24" i="1"/>
  <c r="BJ24" i="1" s="1"/>
  <c r="AN24" i="1"/>
  <c r="AV24" i="1"/>
  <c r="BK24" i="1" s="1"/>
  <c r="AW24" i="1"/>
  <c r="BL24" i="1" s="1"/>
  <c r="AZ24" i="1"/>
  <c r="BO24" i="1" s="1"/>
  <c r="AR24" i="1"/>
  <c r="BG24" i="1" s="1"/>
  <c r="AN28" i="1"/>
  <c r="AS28" i="1"/>
  <c r="BH28" i="1" s="1"/>
  <c r="AP28" i="1"/>
  <c r="BE28" i="1" s="1"/>
  <c r="AX28" i="1"/>
  <c r="BM28" i="1" s="1"/>
  <c r="AQ28" i="1"/>
  <c r="BF28" i="1" s="1"/>
  <c r="AY28" i="1"/>
  <c r="BN28" i="1" s="1"/>
  <c r="AV28" i="1"/>
  <c r="BK28" i="1" s="1"/>
  <c r="AW28" i="1"/>
  <c r="BL28" i="1" s="1"/>
  <c r="AO28" i="1"/>
  <c r="AR28" i="1"/>
  <c r="BG28" i="1" s="1"/>
  <c r="AZ28" i="1"/>
  <c r="BO28" i="1" s="1"/>
  <c r="AT28" i="1"/>
  <c r="BI28" i="1" s="1"/>
  <c r="AU28" i="1"/>
  <c r="BJ28" i="1" s="1"/>
  <c r="AA7" i="1"/>
  <c r="Z7" i="1"/>
  <c r="AF7" i="1"/>
  <c r="AG7" i="1"/>
  <c r="AH7" i="1"/>
  <c r="AI7" i="1"/>
  <c r="AB7" i="1"/>
  <c r="AJ7" i="1"/>
  <c r="AC7" i="1"/>
  <c r="AK7" i="1"/>
  <c r="AD7" i="1"/>
  <c r="AE7" i="1"/>
  <c r="O15" i="1"/>
  <c r="S15" i="1" s="1"/>
  <c r="AN12" i="1"/>
  <c r="AS12" i="1"/>
  <c r="BH12" i="1" s="1"/>
  <c r="AP12" i="1"/>
  <c r="BE12" i="1" s="1"/>
  <c r="AX12" i="1"/>
  <c r="BM12" i="1" s="1"/>
  <c r="AQ12" i="1"/>
  <c r="BF12" i="1" s="1"/>
  <c r="AY12" i="1"/>
  <c r="BN12" i="1" s="1"/>
  <c r="AV12" i="1"/>
  <c r="BK12" i="1" s="1"/>
  <c r="AW12" i="1"/>
  <c r="BL12" i="1" s="1"/>
  <c r="AO12" i="1"/>
  <c r="AR12" i="1"/>
  <c r="BG12" i="1" s="1"/>
  <c r="AZ12" i="1"/>
  <c r="BO12" i="1" s="1"/>
  <c r="AT12" i="1"/>
  <c r="BI12" i="1" s="1"/>
  <c r="AU12" i="1"/>
  <c r="BJ12" i="1" s="1"/>
  <c r="AO23" i="1"/>
  <c r="AW23" i="1"/>
  <c r="BL23" i="1" s="1"/>
  <c r="AT23" i="1"/>
  <c r="BI23" i="1" s="1"/>
  <c r="AU23" i="1"/>
  <c r="BJ23" i="1" s="1"/>
  <c r="AR23" i="1"/>
  <c r="BG23" i="1" s="1"/>
  <c r="AZ23" i="1"/>
  <c r="BO23" i="1" s="1"/>
  <c r="AS23" i="1"/>
  <c r="BH23" i="1" s="1"/>
  <c r="AY23" i="1"/>
  <c r="BN23" i="1" s="1"/>
  <c r="AV23" i="1"/>
  <c r="BK23" i="1" s="1"/>
  <c r="AX23" i="1"/>
  <c r="BM23" i="1" s="1"/>
  <c r="AN23" i="1"/>
  <c r="AP23" i="1"/>
  <c r="BE23" i="1" s="1"/>
  <c r="AQ23" i="1"/>
  <c r="BF23" i="1" s="1"/>
  <c r="AO29" i="1"/>
  <c r="AW29" i="1"/>
  <c r="BL29" i="1" s="1"/>
  <c r="AN29" i="1"/>
  <c r="AT29" i="1"/>
  <c r="BI29" i="1" s="1"/>
  <c r="AU29" i="1"/>
  <c r="BJ29" i="1" s="1"/>
  <c r="AX29" i="1"/>
  <c r="BM29" i="1" s="1"/>
  <c r="AY29" i="1"/>
  <c r="BN29" i="1" s="1"/>
  <c r="AR29" i="1"/>
  <c r="BG29" i="1" s="1"/>
  <c r="AS29" i="1"/>
  <c r="BH29" i="1" s="1"/>
  <c r="AZ29" i="1"/>
  <c r="BO29" i="1" s="1"/>
  <c r="AP29" i="1"/>
  <c r="BE29" i="1" s="1"/>
  <c r="AQ29" i="1"/>
  <c r="BF29" i="1" s="1"/>
  <c r="AV29" i="1"/>
  <c r="BK29" i="1" s="1"/>
  <c r="AS33" i="1"/>
  <c r="BH33" i="1" s="1"/>
  <c r="AP33" i="1"/>
  <c r="BE33" i="1" s="1"/>
  <c r="AX33" i="1"/>
  <c r="BM33" i="1" s="1"/>
  <c r="AW33" i="1"/>
  <c r="BL33" i="1" s="1"/>
  <c r="AN33" i="1"/>
  <c r="AY33" i="1"/>
  <c r="BN33" i="1" s="1"/>
  <c r="AR33" i="1"/>
  <c r="BG33" i="1" s="1"/>
  <c r="AT33" i="1"/>
  <c r="BI33" i="1" s="1"/>
  <c r="AO33" i="1"/>
  <c r="AZ33" i="1"/>
  <c r="BO33" i="1" s="1"/>
  <c r="AQ33" i="1"/>
  <c r="BF33" i="1" s="1"/>
  <c r="AU33" i="1"/>
  <c r="BJ33" i="1" s="1"/>
  <c r="AV33" i="1"/>
  <c r="BK33" i="1" s="1"/>
  <c r="V7" i="1"/>
  <c r="AM3" i="1"/>
  <c r="AM6" i="1"/>
  <c r="AM5" i="1"/>
  <c r="BA33" i="1" l="1"/>
  <c r="BP2" i="1"/>
  <c r="AL2" i="1"/>
  <c r="BD27" i="1"/>
  <c r="BQ27" i="1" s="1"/>
  <c r="BA27" i="1"/>
  <c r="BD13" i="1"/>
  <c r="BP13" i="1" s="1"/>
  <c r="BA13" i="1"/>
  <c r="BD32" i="1"/>
  <c r="BP32" i="1" s="1"/>
  <c r="BA32" i="1"/>
  <c r="BD19" i="1"/>
  <c r="BP19" i="1" s="1"/>
  <c r="BA19" i="1"/>
  <c r="BD26" i="1"/>
  <c r="BQ26" i="1" s="1"/>
  <c r="BA26" i="1"/>
  <c r="BD33" i="1"/>
  <c r="BQ33" i="1" s="1"/>
  <c r="BD24" i="1"/>
  <c r="BP24" i="1" s="1"/>
  <c r="BA24" i="1"/>
  <c r="BD28" i="1"/>
  <c r="BP28" i="1" s="1"/>
  <c r="BA28" i="1"/>
  <c r="BD11" i="1"/>
  <c r="BQ11" i="1" s="1"/>
  <c r="BA11" i="1"/>
  <c r="BD23" i="1"/>
  <c r="BQ23" i="1" s="1"/>
  <c r="BA23" i="1"/>
  <c r="BD22" i="1"/>
  <c r="BQ22" i="1" s="1"/>
  <c r="BA22" i="1"/>
  <c r="BD9" i="1"/>
  <c r="BQ9" i="1" s="1"/>
  <c r="BA9" i="1"/>
  <c r="BD29" i="1"/>
  <c r="BQ29" i="1" s="1"/>
  <c r="BA29" i="1"/>
  <c r="BD12" i="1"/>
  <c r="BQ12" i="1" s="1"/>
  <c r="BA12" i="1"/>
  <c r="AL7" i="1"/>
  <c r="AL4" i="1"/>
  <c r="S19" i="1"/>
  <c r="Z6" i="1"/>
  <c r="AH6" i="1"/>
  <c r="AA6" i="1"/>
  <c r="AI6" i="1"/>
  <c r="AB6" i="1"/>
  <c r="AJ6" i="1"/>
  <c r="AC6" i="1"/>
  <c r="AK6" i="1"/>
  <c r="AD6" i="1"/>
  <c r="AE6" i="1"/>
  <c r="AF6" i="1"/>
  <c r="AG6" i="1"/>
  <c r="S2" i="1"/>
  <c r="S32" i="1"/>
  <c r="S22" i="1"/>
  <c r="AN10" i="1"/>
  <c r="AS10" i="1"/>
  <c r="BH10" i="1" s="1"/>
  <c r="AP10" i="1"/>
  <c r="BE10" i="1" s="1"/>
  <c r="AX10" i="1"/>
  <c r="BM10" i="1" s="1"/>
  <c r="AQ10" i="1"/>
  <c r="BF10" i="1" s="1"/>
  <c r="AY10" i="1"/>
  <c r="BN10" i="1" s="1"/>
  <c r="AU10" i="1"/>
  <c r="BJ10" i="1" s="1"/>
  <c r="AV10" i="1"/>
  <c r="BK10" i="1" s="1"/>
  <c r="AO10" i="1"/>
  <c r="AW10" i="1"/>
  <c r="BL10" i="1" s="1"/>
  <c r="AZ10" i="1"/>
  <c r="BO10" i="1" s="1"/>
  <c r="AR10" i="1"/>
  <c r="BG10" i="1" s="1"/>
  <c r="AT10" i="1"/>
  <c r="BI10" i="1" s="1"/>
  <c r="AD3" i="1"/>
  <c r="AE3" i="1"/>
  <c r="AF3" i="1"/>
  <c r="AG3" i="1"/>
  <c r="Z3" i="1"/>
  <c r="AH3" i="1"/>
  <c r="AA3" i="1"/>
  <c r="AI3" i="1"/>
  <c r="AB3" i="1"/>
  <c r="AJ3" i="1"/>
  <c r="AC3" i="1"/>
  <c r="AK3" i="1"/>
  <c r="AO25" i="1"/>
  <c r="AW25" i="1"/>
  <c r="BL25" i="1" s="1"/>
  <c r="AN25" i="1"/>
  <c r="AT25" i="1"/>
  <c r="BI25" i="1" s="1"/>
  <c r="AU25" i="1"/>
  <c r="BJ25" i="1" s="1"/>
  <c r="AS25" i="1"/>
  <c r="BH25" i="1" s="1"/>
  <c r="AV25" i="1"/>
  <c r="BK25" i="1" s="1"/>
  <c r="AZ25" i="1"/>
  <c r="BO25" i="1" s="1"/>
  <c r="AP25" i="1"/>
  <c r="BE25" i="1" s="1"/>
  <c r="AX25" i="1"/>
  <c r="BM25" i="1" s="1"/>
  <c r="AY25" i="1"/>
  <c r="BN25" i="1" s="1"/>
  <c r="AQ25" i="1"/>
  <c r="BF25" i="1" s="1"/>
  <c r="AR25" i="1"/>
  <c r="BG25" i="1" s="1"/>
  <c r="S8" i="1"/>
  <c r="AD5" i="1"/>
  <c r="AE5" i="1"/>
  <c r="AF5" i="1"/>
  <c r="AG5" i="1"/>
  <c r="Z5" i="1"/>
  <c r="AH5" i="1"/>
  <c r="AA5" i="1"/>
  <c r="AI5" i="1"/>
  <c r="AB5" i="1"/>
  <c r="AJ5" i="1"/>
  <c r="AC5" i="1"/>
  <c r="AK5" i="1"/>
  <c r="BP26" i="1" l="1"/>
  <c r="BQ28" i="1"/>
  <c r="BP9" i="1"/>
  <c r="BQ19" i="1"/>
  <c r="BP27" i="1"/>
  <c r="BP29" i="1"/>
  <c r="BP22" i="1"/>
  <c r="BP11" i="1"/>
  <c r="BP12" i="1"/>
  <c r="BP33" i="1"/>
  <c r="BQ32" i="1"/>
  <c r="BQ13" i="1"/>
  <c r="BP23" i="1"/>
  <c r="BQ24" i="1"/>
  <c r="BD25" i="1"/>
  <c r="BQ25" i="1" s="1"/>
  <c r="BA25" i="1"/>
  <c r="BD10" i="1"/>
  <c r="BP10" i="1" s="1"/>
  <c r="BA10" i="1"/>
  <c r="AL6" i="1"/>
  <c r="AL3" i="1"/>
  <c r="AL5" i="1"/>
  <c r="AM33" i="1"/>
  <c r="AM32" i="1"/>
  <c r="AM31" i="1"/>
  <c r="AM27" i="1"/>
  <c r="AM21" i="1"/>
  <c r="AM15" i="1"/>
  <c r="AM29" i="1"/>
  <c r="AM23" i="1"/>
  <c r="AM17" i="1"/>
  <c r="AM24" i="1"/>
  <c r="AM16" i="1"/>
  <c r="AM30" i="1"/>
  <c r="AM11" i="1"/>
  <c r="AM22" i="1"/>
  <c r="AM26" i="1"/>
  <c r="AM20" i="1"/>
  <c r="AM19" i="1"/>
  <c r="AM18" i="1"/>
  <c r="AM28" i="1"/>
  <c r="AM9" i="1"/>
  <c r="AM14" i="1"/>
  <c r="AM13" i="1"/>
  <c r="AM12" i="1"/>
  <c r="AM8" i="1"/>
  <c r="AM10" i="1"/>
  <c r="AM25" i="1"/>
  <c r="BP25" i="1" l="1"/>
  <c r="BQ10" i="1"/>
  <c r="AF23" i="1"/>
  <c r="AE23" i="1"/>
  <c r="AD23" i="1"/>
  <c r="AK23" i="1"/>
  <c r="AH23" i="1"/>
  <c r="AG23" i="1"/>
  <c r="AI23" i="1"/>
  <c r="AC23" i="1"/>
  <c r="AB23" i="1"/>
  <c r="AJ23" i="1"/>
  <c r="AA23" i="1"/>
  <c r="Z23" i="1"/>
  <c r="AD13" i="1"/>
  <c r="AK13" i="1"/>
  <c r="AC13" i="1"/>
  <c r="AJ13" i="1"/>
  <c r="AB13" i="1"/>
  <c r="AI13" i="1"/>
  <c r="AH13" i="1"/>
  <c r="AG13" i="1"/>
  <c r="AF13" i="1"/>
  <c r="AE13" i="1"/>
  <c r="AA13" i="1"/>
  <c r="Z13" i="1"/>
  <c r="AE22" i="1"/>
  <c r="AD22" i="1"/>
  <c r="AK22" i="1"/>
  <c r="AC22" i="1"/>
  <c r="AJ22" i="1"/>
  <c r="AI22" i="1"/>
  <c r="AB22" i="1"/>
  <c r="AH22" i="1"/>
  <c r="AG22" i="1"/>
  <c r="AF22" i="1"/>
  <c r="AA22" i="1"/>
  <c r="Z22" i="1"/>
  <c r="AE14" i="1"/>
  <c r="AD14" i="1"/>
  <c r="AC14" i="1"/>
  <c r="AJ14" i="1"/>
  <c r="AK14" i="1"/>
  <c r="AH14" i="1"/>
  <c r="AG14" i="1"/>
  <c r="AF14" i="1"/>
  <c r="AI14" i="1"/>
  <c r="AA14" i="1"/>
  <c r="Z14" i="1"/>
  <c r="AB14" i="1"/>
  <c r="AK11" i="1"/>
  <c r="AJ11" i="1"/>
  <c r="AB11" i="1"/>
  <c r="AI11" i="1"/>
  <c r="AA11" i="1"/>
  <c r="AH11" i="1"/>
  <c r="Z11" i="1"/>
  <c r="AG11" i="1"/>
  <c r="AF11" i="1"/>
  <c r="AE11" i="1"/>
  <c r="AD11" i="1"/>
  <c r="AC11" i="1"/>
  <c r="AK9" i="1"/>
  <c r="AH9" i="1"/>
  <c r="Z9" i="1"/>
  <c r="AG9" i="1"/>
  <c r="AF9" i="1"/>
  <c r="AI9" i="1"/>
  <c r="AJ9" i="1"/>
  <c r="AE9" i="1"/>
  <c r="AD9" i="1"/>
  <c r="AC9" i="1"/>
  <c r="AB9" i="1"/>
  <c r="AA9" i="1"/>
  <c r="AE30" i="1"/>
  <c r="AD30" i="1"/>
  <c r="AK30" i="1"/>
  <c r="AC30" i="1"/>
  <c r="AJ30" i="1"/>
  <c r="AB30" i="1"/>
  <c r="AA30" i="1"/>
  <c r="Z30" i="1"/>
  <c r="AI30" i="1"/>
  <c r="AH30" i="1"/>
  <c r="AG30" i="1"/>
  <c r="AF30" i="1"/>
  <c r="AK28" i="1"/>
  <c r="AC28" i="1"/>
  <c r="AJ28" i="1"/>
  <c r="AB28" i="1"/>
  <c r="AI28" i="1"/>
  <c r="AA28" i="1"/>
  <c r="AH28" i="1"/>
  <c r="AG28" i="1"/>
  <c r="AF28" i="1"/>
  <c r="AE28" i="1"/>
  <c r="AD28" i="1"/>
  <c r="Z28" i="1"/>
  <c r="AK16" i="1"/>
  <c r="AG16" i="1"/>
  <c r="AF16" i="1"/>
  <c r="AE16" i="1"/>
  <c r="AJ16" i="1"/>
  <c r="AD16" i="1"/>
  <c r="AC16" i="1"/>
  <c r="AB16" i="1"/>
  <c r="AA16" i="1"/>
  <c r="Z16" i="1"/>
  <c r="AH16" i="1"/>
  <c r="AI16" i="1"/>
  <c r="AH25" i="1"/>
  <c r="Z25" i="1"/>
  <c r="AG25" i="1"/>
  <c r="AF25" i="1"/>
  <c r="AK25" i="1"/>
  <c r="AI25" i="1"/>
  <c r="AE25" i="1"/>
  <c r="AD25" i="1"/>
  <c r="AC25" i="1"/>
  <c r="AB25" i="1"/>
  <c r="AJ25" i="1"/>
  <c r="AA25" i="1"/>
  <c r="AI18" i="1"/>
  <c r="AA18" i="1"/>
  <c r="AH18" i="1"/>
  <c r="Z18" i="1"/>
  <c r="AG18" i="1"/>
  <c r="AJ18" i="1"/>
  <c r="AF18" i="1"/>
  <c r="AE18" i="1"/>
  <c r="AD18" i="1"/>
  <c r="AC18" i="1"/>
  <c r="AB18" i="1"/>
  <c r="AK18" i="1"/>
  <c r="AG24" i="1"/>
  <c r="AF24" i="1"/>
  <c r="AE24" i="1"/>
  <c r="AK24" i="1"/>
  <c r="AH24" i="1"/>
  <c r="AI24" i="1"/>
  <c r="AD24" i="1"/>
  <c r="AC24" i="1"/>
  <c r="AB24" i="1"/>
  <c r="AJ24" i="1"/>
  <c r="AA24" i="1"/>
  <c r="Z24" i="1"/>
  <c r="AK10" i="1"/>
  <c r="AI10" i="1"/>
  <c r="AA10" i="1"/>
  <c r="AH10" i="1"/>
  <c r="Z10" i="1"/>
  <c r="AG10" i="1"/>
  <c r="AJ10" i="1"/>
  <c r="AF10" i="1"/>
  <c r="AE10" i="1"/>
  <c r="AD10" i="1"/>
  <c r="AC10" i="1"/>
  <c r="AB10" i="1"/>
  <c r="AJ19" i="1"/>
  <c r="AB19" i="1"/>
  <c r="AI19" i="1"/>
  <c r="AA19" i="1"/>
  <c r="AH19" i="1"/>
  <c r="Z19" i="1"/>
  <c r="AG19" i="1"/>
  <c r="AF19" i="1"/>
  <c r="AE19" i="1"/>
  <c r="AD19" i="1"/>
  <c r="AC19" i="1"/>
  <c r="AK19" i="1"/>
  <c r="AH17" i="1"/>
  <c r="Z17" i="1"/>
  <c r="AG17" i="1"/>
  <c r="AF17" i="1"/>
  <c r="AJ17" i="1"/>
  <c r="AE17" i="1"/>
  <c r="AD17" i="1"/>
  <c r="AC17" i="1"/>
  <c r="AB17" i="1"/>
  <c r="AA17" i="1"/>
  <c r="AI17" i="1"/>
  <c r="AK17" i="1"/>
  <c r="AD8" i="1"/>
  <c r="AJ8" i="1"/>
  <c r="AK8" i="1"/>
  <c r="AC8" i="1"/>
  <c r="AB8" i="1"/>
  <c r="AE8" i="1"/>
  <c r="AA8" i="1"/>
  <c r="Z8" i="1"/>
  <c r="AI8" i="1"/>
  <c r="AH8" i="1"/>
  <c r="AG8" i="1"/>
  <c r="AF8" i="1"/>
  <c r="AK20" i="1"/>
  <c r="AC20" i="1"/>
  <c r="AJ20" i="1"/>
  <c r="AB20" i="1"/>
  <c r="AI20" i="1"/>
  <c r="AA20" i="1"/>
  <c r="Z20" i="1"/>
  <c r="AH20" i="1"/>
  <c r="AG20" i="1"/>
  <c r="AF20" i="1"/>
  <c r="AE20" i="1"/>
  <c r="AD20" i="1"/>
  <c r="AK12" i="1"/>
  <c r="AC12" i="1"/>
  <c r="AJ12" i="1"/>
  <c r="AB12" i="1"/>
  <c r="AI12" i="1"/>
  <c r="AA12" i="1"/>
  <c r="AH12" i="1"/>
  <c r="AG12" i="1"/>
  <c r="AF12" i="1"/>
  <c r="AE12" i="1"/>
  <c r="AD12" i="1"/>
  <c r="Z12" i="1"/>
  <c r="AI26" i="1"/>
  <c r="AA26" i="1"/>
  <c r="AH26" i="1"/>
  <c r="Z26" i="1"/>
  <c r="AG26" i="1"/>
  <c r="AF26" i="1"/>
  <c r="AE26" i="1"/>
  <c r="AD26" i="1"/>
  <c r="AC26" i="1"/>
  <c r="AB26" i="1"/>
  <c r="AK26" i="1"/>
  <c r="AJ26" i="1"/>
  <c r="AD29" i="1"/>
  <c r="AK29" i="1"/>
  <c r="AC29" i="1"/>
  <c r="AJ29" i="1"/>
  <c r="AB29" i="1"/>
  <c r="AI29" i="1"/>
  <c r="AA29" i="1"/>
  <c r="Z29" i="1"/>
  <c r="AH29" i="1"/>
  <c r="AG29" i="1"/>
  <c r="AF29" i="1"/>
  <c r="AE29" i="1"/>
  <c r="AF15" i="1"/>
  <c r="AE15" i="1"/>
  <c r="AD15" i="1"/>
  <c r="AK15" i="1"/>
  <c r="AJ15" i="1"/>
  <c r="AC15" i="1"/>
  <c r="AB15" i="1"/>
  <c r="AA15" i="1"/>
  <c r="Z15" i="1"/>
  <c r="AH15" i="1"/>
  <c r="AG15" i="1"/>
  <c r="AI15" i="1"/>
  <c r="AD21" i="1"/>
  <c r="AK21" i="1"/>
  <c r="AC21" i="1"/>
  <c r="AJ21" i="1"/>
  <c r="AB21" i="1"/>
  <c r="AI21" i="1"/>
  <c r="AH21" i="1"/>
  <c r="AG21" i="1"/>
  <c r="AF21" i="1"/>
  <c r="AE21" i="1"/>
  <c r="AA21" i="1"/>
  <c r="Z21" i="1"/>
  <c r="AJ27" i="1"/>
  <c r="AB27" i="1"/>
  <c r="AI27" i="1"/>
  <c r="AA27" i="1"/>
  <c r="AH27" i="1"/>
  <c r="Z27" i="1"/>
  <c r="AG27" i="1"/>
  <c r="AF27" i="1"/>
  <c r="AE27" i="1"/>
  <c r="AD27" i="1"/>
  <c r="AC27" i="1"/>
  <c r="AK27" i="1"/>
  <c r="AF31" i="1"/>
  <c r="AE31" i="1"/>
  <c r="AD31" i="1"/>
  <c r="AK31" i="1"/>
  <c r="AJ31" i="1"/>
  <c r="AC31" i="1"/>
  <c r="AB31" i="1"/>
  <c r="AA31" i="1"/>
  <c r="Z31" i="1"/>
  <c r="AI31" i="1"/>
  <c r="AH31" i="1"/>
  <c r="AG31" i="1"/>
  <c r="AG32" i="1"/>
  <c r="AF32" i="1"/>
  <c r="AE32" i="1"/>
  <c r="AJ32" i="1"/>
  <c r="AD32" i="1"/>
  <c r="AC32" i="1"/>
  <c r="AK32" i="1"/>
  <c r="Z32" i="1"/>
  <c r="AB32" i="1"/>
  <c r="AI32" i="1"/>
  <c r="AH32" i="1"/>
  <c r="AA32" i="1"/>
  <c r="AH33" i="1"/>
  <c r="Z33" i="1"/>
  <c r="AG33" i="1"/>
  <c r="AF33" i="1"/>
  <c r="AJ33" i="1"/>
  <c r="AA33" i="1"/>
  <c r="AK33" i="1"/>
  <c r="AE33" i="1"/>
  <c r="AD33" i="1"/>
  <c r="AC33" i="1"/>
  <c r="AB33" i="1"/>
  <c r="AI33" i="1"/>
  <c r="AL33" i="1" l="1"/>
  <c r="AL20" i="1"/>
  <c r="AL11" i="1"/>
  <c r="AL14" i="1"/>
  <c r="AL9" i="1"/>
  <c r="AL27" i="1"/>
  <c r="AL25" i="1"/>
  <c r="AL31" i="1"/>
  <c r="AL26" i="1"/>
  <c r="AL32" i="1"/>
  <c r="AL21" i="1"/>
  <c r="AL12" i="1"/>
  <c r="AL24" i="1"/>
  <c r="AL28" i="1"/>
  <c r="AL30" i="1"/>
  <c r="AL13" i="1"/>
  <c r="AL10" i="1"/>
  <c r="AL29" i="1"/>
  <c r="AL8" i="1"/>
  <c r="AL18" i="1"/>
  <c r="AL22" i="1"/>
  <c r="AL23" i="1"/>
  <c r="AL17" i="1"/>
  <c r="AL19" i="1"/>
  <c r="AL16" i="1"/>
  <c r="AL15" i="1"/>
  <c r="AO7" i="1"/>
  <c r="AP7" i="1"/>
  <c r="BE7" i="1" s="1"/>
  <c r="AP6" i="1"/>
  <c r="BE6" i="1" s="1"/>
  <c r="AR5" i="1"/>
  <c r="BG5" i="1" s="1"/>
  <c r="AQ5" i="1"/>
  <c r="BF5" i="1" s="1"/>
  <c r="AT4" i="1"/>
  <c r="BI4" i="1" s="1"/>
  <c r="AS4" i="1"/>
  <c r="BH4" i="1" s="1"/>
  <c r="BD7" i="1" l="1"/>
  <c r="AU4" i="1"/>
  <c r="BJ4" i="1" s="1"/>
  <c r="AR4" i="1"/>
  <c r="BG4" i="1" s="1"/>
  <c r="AS5" i="1"/>
  <c r="BH5" i="1" s="1"/>
  <c r="AQ6" i="1"/>
  <c r="BF6" i="1" s="1"/>
  <c r="AQ7" i="1"/>
  <c r="BF7" i="1" s="1"/>
  <c r="AU7" i="1"/>
  <c r="BJ7" i="1" s="1"/>
  <c r="AT7" i="1"/>
  <c r="BI7" i="1" s="1"/>
  <c r="AY4" i="1"/>
  <c r="BN4" i="1" s="1"/>
  <c r="AX5" i="1"/>
  <c r="BM5" i="1" s="1"/>
  <c r="AW6" i="1"/>
  <c r="BL6" i="1" s="1"/>
  <c r="AV7" i="1"/>
  <c r="BK7" i="1" s="1"/>
  <c r="AU5" i="1"/>
  <c r="BJ5" i="1" s="1"/>
  <c r="AS6" i="1"/>
  <c r="BH6" i="1" s="1"/>
  <c r="AU6" i="1"/>
  <c r="BJ6" i="1" s="1"/>
  <c r="AV6" i="1"/>
  <c r="BK6" i="1" s="1"/>
  <c r="AZ4" i="1"/>
  <c r="BO4" i="1" s="1"/>
  <c r="AY5" i="1"/>
  <c r="BN5" i="1" s="1"/>
  <c r="AX6" i="1"/>
  <c r="BM6" i="1" s="1"/>
  <c r="AW7" i="1"/>
  <c r="BL7" i="1" s="1"/>
  <c r="AO4" i="1"/>
  <c r="AZ5" i="1"/>
  <c r="BO5" i="1" s="1"/>
  <c r="AY6" i="1"/>
  <c r="BN6" i="1" s="1"/>
  <c r="AX7" i="1"/>
  <c r="BM7" i="1" s="1"/>
  <c r="AW4" i="1"/>
  <c r="BL4" i="1" s="1"/>
  <c r="AP4" i="1"/>
  <c r="BE4" i="1" s="1"/>
  <c r="AO5" i="1"/>
  <c r="AT6" i="1"/>
  <c r="BI6" i="1" s="1"/>
  <c r="AY7" i="1"/>
  <c r="BN7" i="1" s="1"/>
  <c r="AV4" i="1"/>
  <c r="BK4" i="1" s="1"/>
  <c r="AR7" i="1"/>
  <c r="BG7" i="1" s="1"/>
  <c r="AW5" i="1"/>
  <c r="BL5" i="1" s="1"/>
  <c r="AQ4" i="1"/>
  <c r="BF4" i="1" s="1"/>
  <c r="AP5" i="1"/>
  <c r="BE5" i="1" s="1"/>
  <c r="AZ6" i="1"/>
  <c r="BO6" i="1" s="1"/>
  <c r="AZ7" i="1"/>
  <c r="BO7" i="1" s="1"/>
  <c r="AT5" i="1"/>
  <c r="BI5" i="1" s="1"/>
  <c r="AS7" i="1"/>
  <c r="BH7" i="1" s="1"/>
  <c r="AR6" i="1"/>
  <c r="BG6" i="1" s="1"/>
  <c r="AV5" i="1"/>
  <c r="BK5" i="1" s="1"/>
  <c r="AX4" i="1"/>
  <c r="BM4" i="1" s="1"/>
  <c r="AO6" i="1"/>
  <c r="BD5" i="1" l="1"/>
  <c r="BP5" i="1" s="1"/>
  <c r="BA5" i="1"/>
  <c r="BA7" i="1"/>
  <c r="BD4" i="1"/>
  <c r="BQ4" i="1" s="1"/>
  <c r="BA4" i="1"/>
  <c r="BD6" i="1"/>
  <c r="BQ6" i="1" s="1"/>
  <c r="BA6" i="1"/>
  <c r="BQ7" i="1"/>
  <c r="BQ5" i="1"/>
  <c r="BP7" i="1"/>
  <c r="BB31" i="1"/>
  <c r="AX3" i="1"/>
  <c r="BM3" i="1" s="1"/>
  <c r="AS3" i="1"/>
  <c r="BH3" i="1" s="1"/>
  <c r="AU3" i="1"/>
  <c r="BJ3" i="1" s="1"/>
  <c r="BP4" i="1" l="1"/>
  <c r="BP6" i="1"/>
  <c r="AS31" i="1"/>
  <c r="BH31" i="1" s="1"/>
  <c r="AP31" i="1"/>
  <c r="BE31" i="1" s="1"/>
  <c r="AX31" i="1"/>
  <c r="BM31" i="1" s="1"/>
  <c r="AQ31" i="1"/>
  <c r="BF31" i="1" s="1"/>
  <c r="AY31" i="1"/>
  <c r="BN31" i="1" s="1"/>
  <c r="AW31" i="1"/>
  <c r="BL31" i="1" s="1"/>
  <c r="AZ31" i="1"/>
  <c r="BO31" i="1" s="1"/>
  <c r="AR31" i="1"/>
  <c r="BG31" i="1" s="1"/>
  <c r="AO31" i="1"/>
  <c r="AT31" i="1"/>
  <c r="BI31" i="1" s="1"/>
  <c r="AU31" i="1"/>
  <c r="BJ31" i="1" s="1"/>
  <c r="AV31" i="1"/>
  <c r="BK31" i="1" s="1"/>
  <c r="AN31" i="1"/>
  <c r="AT30" i="1"/>
  <c r="BI30" i="1" s="1"/>
  <c r="AX30" i="1"/>
  <c r="BM30" i="1" s="1"/>
  <c r="AY30" i="1"/>
  <c r="BN30" i="1" s="1"/>
  <c r="AW30" i="1"/>
  <c r="BL30" i="1" s="1"/>
  <c r="AV30" i="1"/>
  <c r="BK30" i="1" s="1"/>
  <c r="AU30" i="1"/>
  <c r="BJ30" i="1" s="1"/>
  <c r="AR30" i="1"/>
  <c r="BG30" i="1" s="1"/>
  <c r="AP30" i="1"/>
  <c r="BE30" i="1" s="1"/>
  <c r="AZ30" i="1"/>
  <c r="BO30" i="1" s="1"/>
  <c r="AQ30" i="1"/>
  <c r="BF30" i="1" s="1"/>
  <c r="AO30" i="1"/>
  <c r="AS30" i="1"/>
  <c r="BH30" i="1" s="1"/>
  <c r="AO3" i="1"/>
  <c r="AZ3" i="1"/>
  <c r="BO3" i="1" s="1"/>
  <c r="AW3" i="1"/>
  <c r="BL3" i="1" s="1"/>
  <c r="AV3" i="1"/>
  <c r="BK3" i="1" s="1"/>
  <c r="AY3" i="1"/>
  <c r="BN3" i="1" s="1"/>
  <c r="AQ3" i="1"/>
  <c r="BF3" i="1" s="1"/>
  <c r="AP3" i="1"/>
  <c r="BE3" i="1" s="1"/>
  <c r="AR3" i="1"/>
  <c r="BG3" i="1" s="1"/>
  <c r="AT3" i="1"/>
  <c r="BI3" i="1" s="1"/>
  <c r="BD31" i="1" l="1"/>
  <c r="BQ31" i="1" s="1"/>
  <c r="BA31" i="1"/>
  <c r="BD3" i="1"/>
  <c r="BQ3" i="1" s="1"/>
  <c r="BA3" i="1"/>
  <c r="BD30" i="1"/>
  <c r="BP30" i="1" s="1"/>
  <c r="BA30" i="1"/>
  <c r="BP31" i="1"/>
  <c r="BQ30" i="1" l="1"/>
  <c r="BP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Valentina Munđar</author>
  </authors>
  <commentList>
    <comment ref="K2" authorId="0" shapeId="0" xr:uid="{52DF298A-663A-46C0-9D20-254D6C7FBEB3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U RH udio stanova u vlasništvu tog razdoblja izgradnje je oko 80%. Obzirom da je zgrada bila obnovljena pretpostavka je da ima nešto više stanova u najmu od prosjeka (50-60%).
Za starije zgrade stavljen je veći postotak vlasnika (stariji vlasnici + nasljedstvo, manje ljudi u najmu)</t>
        </r>
      </text>
    </comment>
    <comment ref="M2" authorId="0" shapeId="0" xr:uid="{77DCA9C2-7431-48A7-A191-F3E1EEF193BE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16 stanova s 3 ili više stanara 
16 stanova * 2 djece = 22 djece
32/103 = 28,6% 
Prosjek četveročlana obitelj (gdje su stavljena 3 stanara po kućanstvu izračun je za 1 dijete po stanu)</t>
        </r>
      </text>
    </comment>
    <comment ref="P2" authorId="0" shapeId="0" xr:uid="{57AAE41E-5F32-43F4-AE54-16D34130C4EB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Pretpostavka: jednočlana kućanstva su ugl. umirovljenici.</t>
        </r>
      </text>
    </comment>
    <comment ref="Q2" authorId="0" shapeId="0" xr:uid="{E2051A24-796E-46AB-80B4-A254B12C9D09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Prosječna bruto plaća u MŽ u 2023.</t>
        </r>
      </text>
    </comment>
    <comment ref="S2" authorId="0" shapeId="0" xr:uid="{CD180A85-8970-43B7-A6E2-8B750F9CCAC5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20% umirovljenika i nezaposlenih primaju neki oblik socijalne pomoći</t>
        </r>
      </text>
    </comment>
    <comment ref="AN2" authorId="0" shapeId="0" xr:uid="{EDB974D1-2748-4144-8161-DD436C1729F6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Renovirana zgrada</t>
        </r>
      </text>
    </comment>
    <comment ref="H3" authorId="0" shapeId="0" xr:uid="{70DD578E-B789-4B44-A900-984A561DBEC6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Veća kvadratura - 5 stanara</t>
        </r>
      </text>
    </comment>
    <comment ref="P3" authorId="0" shapeId="0" xr:uid="{A7446395-7240-4103-808E-0264D1AE2804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Jednočlano kućanstvo + 1 član u peteročlanom</t>
        </r>
      </text>
    </comment>
    <comment ref="BB8" authorId="0" shapeId="0" xr:uid="{0625DC1F-8FA3-4506-BC71-F26AC71109A6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Slične po karakteristikama - površini pa je uzeta njihova potrošnja - uvećana/smanjena ovisno o veličini i godini izgradnje</t>
        </r>
      </text>
    </comment>
    <comment ref="BB9" authorId="0" shapeId="0" xr:uid="{3A7BE9D0-565C-4F97-A336-A39443B290BD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Prosjek specific natural gas consumptiona najslicnijih zgrada.</t>
        </r>
      </text>
    </comment>
    <comment ref="BB10" authorId="0" shapeId="0" xr:uid="{7C4AB2CF-435D-4D3A-A331-C0E1F0E03B5B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Najbliža zgradi Dr. Ivana Novaka + 2% zbog toga što je ranija godina izgradnje i veća stamb. površina)</t>
        </r>
      </text>
    </comment>
    <comment ref="P14" authorId="0" shapeId="0" xr:uid="{F2B6F701-657B-467B-8849-B83AB19B6B38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Nisu sva jednočlana kućanstva umirovljenici</t>
        </r>
      </text>
    </comment>
    <comment ref="P30" authorId="0" shapeId="0" xr:uid="{F3C6B10C-B29C-485D-BDFB-C2A5BD0BA411}">
      <text>
        <r>
          <rPr>
            <b/>
            <sz val="9"/>
            <color indexed="81"/>
            <rFont val="Tahoma"/>
            <family val="2"/>
          </rPr>
          <t>Valentina Munđar:</t>
        </r>
        <r>
          <rPr>
            <sz val="9"/>
            <color indexed="81"/>
            <rFont val="Tahoma"/>
            <family val="2"/>
          </rPr>
          <t xml:space="preserve">
Ima umirovljenika i u dvočlanim kućanstvima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Fw9h+UqKbbyYcgJ/8jYI9uQZSsQ=="/>
    </ext>
  </extLst>
</comments>
</file>

<file path=xl/sharedStrings.xml><?xml version="1.0" encoding="utf-8"?>
<sst xmlns="http://schemas.openxmlformats.org/spreadsheetml/2006/main" count="156" uniqueCount="45">
  <si>
    <t>Year of last renovation (if available)</t>
  </si>
  <si>
    <t>Specific electricity consumption (kWh/m2,year)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</si>
  <si>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</si>
  <si>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</si>
  <si>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</si>
  <si>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</si>
  <si>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</si>
  <si>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</si>
  <si>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</si>
  <si>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</si>
  <si>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</si>
  <si>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</si>
  <si>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</si>
  <si>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</si>
  <si>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 [MWh/year]</t>
  </si>
  <si>
    <t>Specific natural gas consumption (kWh/m2,year)</t>
  </si>
  <si>
    <t>Specific cost of natural gas (€/MWh)</t>
  </si>
  <si>
    <t>Total [€/year]</t>
  </si>
  <si>
    <t>NA</t>
  </si>
  <si>
    <t>resident0</t>
  </si>
  <si>
    <t>resident1</t>
  </si>
  <si>
    <t>resident2</t>
  </si>
  <si>
    <t>resident3</t>
  </si>
  <si>
    <t>flats</t>
  </si>
  <si>
    <t>avliva</t>
  </si>
  <si>
    <t>number</t>
  </si>
  <si>
    <t>laperp</t>
  </si>
  <si>
    <t>house</t>
  </si>
  <si>
    <t>owner</t>
  </si>
  <si>
    <t>renter</t>
  </si>
  <si>
    <t>children</t>
  </si>
  <si>
    <t xml:space="preserve">workad </t>
  </si>
  <si>
    <t>unemployed</t>
  </si>
  <si>
    <t>retired</t>
  </si>
  <si>
    <t>avsalary</t>
  </si>
  <si>
    <t>sassist</t>
  </si>
  <si>
    <t>bavsalary</t>
  </si>
  <si>
    <t>gfa</t>
  </si>
  <si>
    <t>condition</t>
  </si>
  <si>
    <t>prop</t>
  </si>
  <si>
    <t>year</t>
  </si>
  <si>
    <t>avelectr</t>
  </si>
  <si>
    <t>avgas</t>
  </si>
  <si>
    <t>avheat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</si>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</sst>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186"/>
    </font>
    <font>
      <b/>
      <sz val="11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 wrapText="1"/>
    </xf>
    <xf numFmtId="0" fontId="0" fillId="5" borderId="0" xfId="0" applyFill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1" fontId="4" fillId="5" borderId="0" xfId="0" applyNumberFormat="1" applyFont="1" applyFill="1" applyAlignment="1">
      <alignment horizontal="center"/>
    </xf>
    <xf numFmtId="0" fontId="0" fillId="5" borderId="5" xfId="0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2" fontId="3" fillId="5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3" fontId="13" fillId="5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4" fontId="3" fillId="5" borderId="5" xfId="0" applyNumberFormat="1" applyFont="1" applyFill="1" applyBorder="1" applyAlignment="1">
      <alignment horizontal="center"/>
    </xf>
    <xf numFmtId="165" fontId="5" fillId="5" borderId="5" xfId="0" applyNumberFormat="1" applyFont="1" applyFill="1" applyBorder="1" applyAlignment="1">
      <alignment horizontal="center"/>
    </xf>
    <xf numFmtId="4" fontId="11" fillId="5" borderId="5" xfId="0" applyNumberFormat="1" applyFont="1" applyFill="1" applyBorder="1" applyAlignment="1">
      <alignment horizontal="center"/>
    </xf>
    <xf numFmtId="4" fontId="1" fillId="5" borderId="7" xfId="0" applyNumberFormat="1" applyFont="1" applyFill="1" applyBorder="1" applyAlignment="1">
      <alignment horizontal="center"/>
    </xf>
    <xf numFmtId="2" fontId="3" fillId="5" borderId="5" xfId="0" applyNumberFormat="1" applyFont="1" applyFill="1" applyBorder="1" applyAlignment="1">
      <alignment horizontal="center"/>
    </xf>
    <xf numFmtId="2" fontId="11" fillId="5" borderId="5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4" fontId="1" fillId="5" borderId="5" xfId="0" applyNumberFormat="1" applyFont="1" applyFill="1" applyBorder="1" applyAlignment="1">
      <alignment horizontal="center"/>
    </xf>
    <xf numFmtId="4" fontId="12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" fontId="4" fillId="5" borderId="0" xfId="0" applyNumberFormat="1" applyFont="1" applyFill="1" applyAlignment="1">
      <alignment horizontal="center" vertical="center"/>
    </xf>
    <xf numFmtId="1" fontId="4" fillId="5" borderId="5" xfId="0" applyNumberFormat="1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center"/>
    </xf>
    <xf numFmtId="2" fontId="4" fillId="5" borderId="0" xfId="0" applyNumberFormat="1" applyFont="1" applyFill="1" applyAlignment="1">
      <alignment horizontal="center"/>
    </xf>
    <xf numFmtId="2" fontId="4" fillId="5" borderId="5" xfId="0" applyNumberFormat="1" applyFont="1" applyFill="1" applyBorder="1" applyAlignment="1">
      <alignment horizontal="center"/>
    </xf>
    <xf numFmtId="2" fontId="5" fillId="5" borderId="7" xfId="0" applyNumberFormat="1" applyFon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2" fillId="5" borderId="5" xfId="0" applyNumberFormat="1" applyFont="1" applyFill="1" applyBorder="1" applyAlignment="1">
      <alignment horizontal="center"/>
    </xf>
    <xf numFmtId="2" fontId="9" fillId="5" borderId="7" xfId="0" applyNumberFormat="1" applyFont="1" applyFill="1" applyBorder="1" applyAlignment="1">
      <alignment horizontal="center"/>
    </xf>
    <xf numFmtId="4" fontId="4" fillId="5" borderId="5" xfId="0" applyNumberFormat="1" applyFont="1" applyFill="1" applyBorder="1" applyAlignment="1">
      <alignment horizontal="center"/>
    </xf>
    <xf numFmtId="4" fontId="5" fillId="5" borderId="5" xfId="0" applyNumberFormat="1" applyFont="1" applyFill="1" applyBorder="1" applyAlignment="1">
      <alignment horizontal="center"/>
    </xf>
    <xf numFmtId="4" fontId="0" fillId="5" borderId="0" xfId="0" applyNumberFormat="1" applyFill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" fontId="3" fillId="5" borderId="0" xfId="0" applyNumberFormat="1" applyFont="1" applyFill="1" applyAlignment="1">
      <alignment horizontal="center"/>
    </xf>
    <xf numFmtId="1" fontId="3" fillId="6" borderId="0" xfId="0" applyNumberFormat="1" applyFont="1" applyFill="1" applyAlignment="1">
      <alignment horizontal="center"/>
    </xf>
    <xf numFmtId="164" fontId="3" fillId="6" borderId="0" xfId="0" applyNumberFormat="1" applyFont="1" applyFill="1" applyAlignment="1">
      <alignment horizontal="center"/>
    </xf>
    <xf numFmtId="3" fontId="13" fillId="6" borderId="0" xfId="0" applyNumberFormat="1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2" fontId="11" fillId="6" borderId="0" xfId="0" applyNumberFormat="1" applyFont="1" applyFill="1" applyAlignment="1">
      <alignment horizontal="center"/>
    </xf>
    <xf numFmtId="2" fontId="10" fillId="6" borderId="6" xfId="0" applyNumberFormat="1" applyFont="1" applyFill="1" applyBorder="1" applyAlignment="1">
      <alignment horizontal="center"/>
    </xf>
    <xf numFmtId="2" fontId="10" fillId="6" borderId="0" xfId="0" applyNumberFormat="1" applyFont="1" applyFill="1" applyAlignment="1">
      <alignment horizontal="center"/>
    </xf>
    <xf numFmtId="2" fontId="12" fillId="6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4" fontId="3" fillId="6" borderId="0" xfId="0" applyNumberFormat="1" applyFont="1" applyFill="1" applyAlignment="1">
      <alignment horizontal="center"/>
    </xf>
    <xf numFmtId="1" fontId="3" fillId="7" borderId="0" xfId="0" applyNumberFormat="1" applyFont="1" applyFill="1" applyAlignment="1">
      <alignment horizontal="center"/>
    </xf>
    <xf numFmtId="164" fontId="3" fillId="7" borderId="0" xfId="0" applyNumberFormat="1" applyFont="1" applyFill="1" applyAlignment="1">
      <alignment horizontal="center"/>
    </xf>
    <xf numFmtId="3" fontId="13" fillId="7" borderId="0" xfId="0" applyNumberFormat="1" applyFont="1" applyFill="1" applyAlignment="1">
      <alignment horizontal="center"/>
    </xf>
    <xf numFmtId="164" fontId="10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2" fontId="3" fillId="7" borderId="0" xfId="0" applyNumberFormat="1" applyFont="1" applyFill="1" applyAlignment="1">
      <alignment horizontal="center"/>
    </xf>
    <xf numFmtId="2" fontId="11" fillId="7" borderId="0" xfId="0" applyNumberFormat="1" applyFont="1" applyFill="1" applyAlignment="1">
      <alignment horizontal="center"/>
    </xf>
    <xf numFmtId="2" fontId="10" fillId="7" borderId="6" xfId="0" applyNumberFormat="1" applyFont="1" applyFill="1" applyBorder="1" applyAlignment="1">
      <alignment horizontal="center"/>
    </xf>
    <xf numFmtId="2" fontId="10" fillId="7" borderId="0" xfId="0" applyNumberFormat="1" applyFont="1" applyFill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1" fontId="3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center"/>
    </xf>
    <xf numFmtId="2" fontId="3" fillId="9" borderId="0" xfId="0" applyNumberFormat="1" applyFont="1" applyFill="1" applyAlignment="1">
      <alignment horizontal="center"/>
    </xf>
    <xf numFmtId="164" fontId="3" fillId="9" borderId="0" xfId="0" applyNumberFormat="1" applyFont="1" applyFill="1" applyAlignment="1">
      <alignment horizontal="center"/>
    </xf>
    <xf numFmtId="3" fontId="13" fillId="9" borderId="0" xfId="0" applyNumberFormat="1" applyFont="1" applyFill="1" applyAlignment="1">
      <alignment horizontal="center"/>
    </xf>
    <xf numFmtId="4" fontId="3" fillId="9" borderId="0" xfId="0" applyNumberFormat="1" applyFont="1" applyFill="1" applyAlignment="1">
      <alignment horizontal="center"/>
    </xf>
    <xf numFmtId="164" fontId="10" fillId="9" borderId="0" xfId="0" applyNumberFormat="1" applyFont="1" applyFill="1" applyAlignment="1">
      <alignment horizontal="center"/>
    </xf>
    <xf numFmtId="2" fontId="11" fillId="9" borderId="0" xfId="0" applyNumberFormat="1" applyFont="1" applyFill="1" applyAlignment="1">
      <alignment horizontal="center"/>
    </xf>
    <xf numFmtId="4" fontId="10" fillId="9" borderId="6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4" fontId="10" fillId="9" borderId="0" xfId="0" applyNumberFormat="1" applyFont="1" applyFill="1" applyAlignment="1">
      <alignment horizontal="center"/>
    </xf>
    <xf numFmtId="2" fontId="12" fillId="9" borderId="0" xfId="0" applyNumberFormat="1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5" fillId="10" borderId="1" xfId="0" applyFont="1" applyFill="1" applyBorder="1"/>
    <xf numFmtId="0" fontId="1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ia91\Desktop\Desktop_Chebotareva\BENDER\T4.1%20Design%20and%20test%20digital%20tool%20to%20prioritise%20buildings%20for%20renovations\POLAND\Task%204.1_data%20draft%20Poland.xlsx" TargetMode="External"/><Relationship Id="rId1" Type="http://schemas.openxmlformats.org/officeDocument/2006/relationships/externalLinkPath" Target="/Users/mariia91/Desktop/Desktop_Chebotareva/BENDER/T4.1%20Design%20and%20test%20digital%20tool%20to%20prioritise%20buildings%20for%20renovations/POLAND/Task%204.1_data%20draft%20Polan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ia91\Desktop\Desktop_Chebotareva\BENDER\T4.1%20Design%20and%20test%20digital%20tool%20to%20prioritise%20buildings%20for%20renovations\ROMANIA\Task%204.1_data%20template%20(ALEA).xlsx" TargetMode="External"/><Relationship Id="rId1" Type="http://schemas.openxmlformats.org/officeDocument/2006/relationships/externalLinkPath" Target="/Users/mariia91/Desktop/Desktop_Chebotareva/BENDER/T4.1%20Design%20and%20test%20digital%20tool%20to%20prioritise%20buildings%20for%20renovations/ROMANIA/Task%204.1_data%20template%20(ALEA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ia91\Desktop\Desktop_Chebotareva\BENDER\T4.1%20Design%20and%20test%20digital%20tool%20to%20prioritise%20buildings%20for%20renovations\SLOVENIA\Task%204.1_data%20template%20(LEASP).xlsx" TargetMode="External"/><Relationship Id="rId1" Type="http://schemas.openxmlformats.org/officeDocument/2006/relationships/externalLinkPath" Target="/Users/mariia91/Desktop/Desktop_Chebotareva/BENDER/T4.1%20Design%20and%20test%20digital%20tool%20to%20prioritise%20buildings%20for%20renovations/SLOVENIA/Task%204.1_data%20template%20(LEAS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elp"/>
    </sheetNames>
    <sheetDataSet>
      <sheetData sheetId="0">
        <row r="5">
          <cell r="H5">
            <v>0</v>
          </cell>
          <cell r="I5">
            <v>12</v>
          </cell>
          <cell r="J5">
            <v>23</v>
          </cell>
          <cell r="K5">
            <v>24</v>
          </cell>
          <cell r="M5">
            <v>55</v>
          </cell>
          <cell r="N5">
            <v>129</v>
          </cell>
          <cell r="O5">
            <v>25.155038759689923</v>
          </cell>
          <cell r="P5">
            <v>67.5</v>
          </cell>
          <cell r="Q5">
            <v>32.5</v>
          </cell>
          <cell r="S5">
            <v>15</v>
          </cell>
          <cell r="T5">
            <v>58.6</v>
          </cell>
          <cell r="U5">
            <v>10.3</v>
          </cell>
          <cell r="V5">
            <v>16.100000000000001</v>
          </cell>
          <cell r="X5">
            <v>24375.7</v>
          </cell>
          <cell r="Y5">
            <v>22.957627118644066</v>
          </cell>
          <cell r="AA5">
            <v>3258.3</v>
          </cell>
          <cell r="AB5">
            <v>3245</v>
          </cell>
          <cell r="AD5">
            <v>1985</v>
          </cell>
          <cell r="AG5">
            <v>1.64</v>
          </cell>
          <cell r="AH5">
            <v>0.47896199999999994</v>
          </cell>
          <cell r="AI5">
            <v>0.42574399999999996</v>
          </cell>
          <cell r="AJ5">
            <v>0.42574399999999996</v>
          </cell>
          <cell r="AK5">
            <v>0.37252599999999997</v>
          </cell>
          <cell r="AL5">
            <v>0.37252599999999997</v>
          </cell>
          <cell r="AM5">
            <v>0.42574399999999996</v>
          </cell>
          <cell r="AN5">
            <v>0.47896199999999994</v>
          </cell>
          <cell r="AO5">
            <v>0.47896199999999994</v>
          </cell>
          <cell r="AP5">
            <v>0.42574399999999996</v>
          </cell>
          <cell r="AQ5">
            <v>0.37252599999999997</v>
          </cell>
          <cell r="AR5">
            <v>0.42574399999999996</v>
          </cell>
          <cell r="AS5">
            <v>0.53217999999999999</v>
          </cell>
          <cell r="AT5">
            <v>5.3217999999999996</v>
          </cell>
          <cell r="AU5">
            <v>100</v>
          </cell>
          <cell r="AV5">
            <v>51.92</v>
          </cell>
          <cell r="AW5">
            <v>45.43</v>
          </cell>
          <cell r="AX5">
            <v>35.695</v>
          </cell>
          <cell r="AY5">
            <v>22.715</v>
          </cell>
          <cell r="AZ5">
            <v>12.98</v>
          </cell>
          <cell r="BA5">
            <v>6.49</v>
          </cell>
          <cell r="BB5">
            <v>6.49</v>
          </cell>
          <cell r="BC5">
            <v>6.49</v>
          </cell>
          <cell r="BD5">
            <v>12.98</v>
          </cell>
          <cell r="BE5">
            <v>22.715</v>
          </cell>
          <cell r="BF5">
            <v>38.94</v>
          </cell>
          <cell r="BG5">
            <v>61.655000000000001</v>
          </cell>
          <cell r="BH5">
            <v>324.5</v>
          </cell>
          <cell r="BI5">
            <v>47.95</v>
          </cell>
        </row>
        <row r="6">
          <cell r="H6">
            <v>0</v>
          </cell>
          <cell r="I6">
            <v>18</v>
          </cell>
          <cell r="J6">
            <v>35</v>
          </cell>
          <cell r="K6">
            <v>37</v>
          </cell>
          <cell r="M6">
            <v>65</v>
          </cell>
          <cell r="N6">
            <v>223</v>
          </cell>
          <cell r="O6">
            <v>26.233183856502244</v>
          </cell>
          <cell r="P6">
            <v>67.5</v>
          </cell>
          <cell r="Q6">
            <v>32.5</v>
          </cell>
          <cell r="S6">
            <v>15</v>
          </cell>
          <cell r="T6">
            <v>58.6</v>
          </cell>
          <cell r="U6">
            <v>10.3</v>
          </cell>
          <cell r="V6">
            <v>16.100000000000001</v>
          </cell>
          <cell r="X6">
            <v>24375.7</v>
          </cell>
          <cell r="Y6">
            <v>26.016666666666666</v>
          </cell>
          <cell r="AA6">
            <v>5869</v>
          </cell>
          <cell r="AB6">
            <v>5850</v>
          </cell>
          <cell r="AD6">
            <v>1987</v>
          </cell>
          <cell r="AG6">
            <v>1.64</v>
          </cell>
          <cell r="AH6">
            <v>0.86346000000000001</v>
          </cell>
          <cell r="AI6">
            <v>0.76751999999999998</v>
          </cell>
          <cell r="AJ6">
            <v>0.76751999999999998</v>
          </cell>
          <cell r="AK6">
            <v>0.67157999999999995</v>
          </cell>
          <cell r="AL6">
            <v>0.67157999999999995</v>
          </cell>
          <cell r="AM6">
            <v>0.76751999999999998</v>
          </cell>
          <cell r="AN6">
            <v>0.86346000000000001</v>
          </cell>
          <cell r="AO6">
            <v>0.86346000000000001</v>
          </cell>
          <cell r="AP6">
            <v>0.76751999999999998</v>
          </cell>
          <cell r="AQ6">
            <v>0.67157999999999995</v>
          </cell>
          <cell r="AR6">
            <v>0.76751999999999998</v>
          </cell>
          <cell r="AS6">
            <v>0.95940000000000003</v>
          </cell>
          <cell r="AT6">
            <v>9.5939999999999994</v>
          </cell>
          <cell r="AU6">
            <v>100</v>
          </cell>
          <cell r="AV6">
            <v>93.6</v>
          </cell>
          <cell r="AW6">
            <v>81.899999999999991</v>
          </cell>
          <cell r="AX6">
            <v>64.349999999999994</v>
          </cell>
          <cell r="AY6">
            <v>40.949999999999996</v>
          </cell>
          <cell r="AZ6">
            <v>23.4</v>
          </cell>
          <cell r="BA6">
            <v>11.7</v>
          </cell>
          <cell r="BB6">
            <v>11.7</v>
          </cell>
          <cell r="BC6">
            <v>11.7</v>
          </cell>
          <cell r="BD6">
            <v>23.4</v>
          </cell>
          <cell r="BE6">
            <v>40.949999999999996</v>
          </cell>
          <cell r="BF6">
            <v>70.199999999999989</v>
          </cell>
          <cell r="BG6">
            <v>111.14999999999999</v>
          </cell>
          <cell r="BH6">
            <v>585</v>
          </cell>
          <cell r="BI6">
            <v>47.95</v>
          </cell>
        </row>
        <row r="7">
          <cell r="H7">
            <v>0</v>
          </cell>
          <cell r="I7">
            <v>4</v>
          </cell>
          <cell r="J7">
            <v>9</v>
          </cell>
          <cell r="K7">
            <v>9</v>
          </cell>
          <cell r="M7">
            <v>83</v>
          </cell>
          <cell r="N7">
            <v>67</v>
          </cell>
          <cell r="O7">
            <v>27.253731343283583</v>
          </cell>
          <cell r="P7">
            <v>67.5</v>
          </cell>
          <cell r="Q7">
            <v>32.5</v>
          </cell>
          <cell r="S7">
            <v>15</v>
          </cell>
          <cell r="T7">
            <v>58.6</v>
          </cell>
          <cell r="U7">
            <v>10.3</v>
          </cell>
          <cell r="V7">
            <v>16.100000000000001</v>
          </cell>
          <cell r="X7">
            <v>24375.7</v>
          </cell>
          <cell r="Y7">
            <v>31.977272727272727</v>
          </cell>
          <cell r="AA7">
            <v>1828.26</v>
          </cell>
          <cell r="AB7">
            <v>1826</v>
          </cell>
          <cell r="AD7">
            <v>1987</v>
          </cell>
          <cell r="AG7">
            <v>1.64</v>
          </cell>
          <cell r="AH7">
            <v>0.26951759999999997</v>
          </cell>
          <cell r="AI7">
            <v>0.23957119999999998</v>
          </cell>
          <cell r="AJ7">
            <v>0.23957119999999998</v>
          </cell>
          <cell r="AK7">
            <v>0.2096248</v>
          </cell>
          <cell r="AL7">
            <v>0.2096248</v>
          </cell>
          <cell r="AM7">
            <v>0.23957119999999998</v>
          </cell>
          <cell r="AN7">
            <v>0.26951759999999997</v>
          </cell>
          <cell r="AO7">
            <v>0.26951759999999997</v>
          </cell>
          <cell r="AP7">
            <v>0.23957119999999998</v>
          </cell>
          <cell r="AQ7">
            <v>0.2096248</v>
          </cell>
          <cell r="AR7">
            <v>0.23957119999999998</v>
          </cell>
          <cell r="AS7">
            <v>0.29946399999999995</v>
          </cell>
          <cell r="AT7">
            <v>2.99464</v>
          </cell>
          <cell r="AU7">
            <v>100</v>
          </cell>
          <cell r="AV7">
            <v>29.215999999999998</v>
          </cell>
          <cell r="AW7">
            <v>25.563999999999997</v>
          </cell>
          <cell r="AX7">
            <v>20.085999999999999</v>
          </cell>
          <cell r="AY7">
            <v>12.781999999999998</v>
          </cell>
          <cell r="AZ7">
            <v>7.3039999999999994</v>
          </cell>
          <cell r="BA7">
            <v>3.6519999999999997</v>
          </cell>
          <cell r="BB7">
            <v>3.6519999999999997</v>
          </cell>
          <cell r="BC7">
            <v>3.6519999999999997</v>
          </cell>
          <cell r="BD7">
            <v>7.3039999999999994</v>
          </cell>
          <cell r="BE7">
            <v>12.781999999999998</v>
          </cell>
          <cell r="BF7">
            <v>21.911999999999999</v>
          </cell>
          <cell r="BG7">
            <v>34.693999999999996</v>
          </cell>
          <cell r="BH7">
            <v>182.6</v>
          </cell>
          <cell r="BI7">
            <v>47.95</v>
          </cell>
        </row>
        <row r="8">
          <cell r="H8">
            <v>0</v>
          </cell>
          <cell r="I8">
            <v>101</v>
          </cell>
          <cell r="J8">
            <v>196</v>
          </cell>
          <cell r="K8">
            <v>213</v>
          </cell>
          <cell r="M8">
            <v>45</v>
          </cell>
          <cell r="N8">
            <v>806</v>
          </cell>
          <cell r="O8">
            <v>28.47394540942928</v>
          </cell>
          <cell r="P8">
            <v>58.5</v>
          </cell>
          <cell r="Q8">
            <v>41.5</v>
          </cell>
          <cell r="S8">
            <v>15</v>
          </cell>
          <cell r="T8">
            <v>65.3</v>
          </cell>
          <cell r="U8">
            <v>6.4</v>
          </cell>
          <cell r="V8">
            <v>13.3</v>
          </cell>
          <cell r="X8">
            <v>26162.63</v>
          </cell>
          <cell r="Y8">
            <v>26.076470588235292</v>
          </cell>
          <cell r="AA8">
            <v>23102.080000000002</v>
          </cell>
          <cell r="AB8">
            <v>22950</v>
          </cell>
          <cell r="AD8">
            <v>1975</v>
          </cell>
          <cell r="AE8">
            <v>2011</v>
          </cell>
          <cell r="AG8">
            <v>3.0549315904139429</v>
          </cell>
          <cell r="AH8">
            <v>6.3099611999999992</v>
          </cell>
          <cell r="AI8">
            <v>5.6088543999999994</v>
          </cell>
          <cell r="AJ8">
            <v>5.6088543999999994</v>
          </cell>
          <cell r="AK8">
            <v>4.9077475999999995</v>
          </cell>
          <cell r="AL8">
            <v>4.9077475999999995</v>
          </cell>
          <cell r="AM8">
            <v>5.6088543999999994</v>
          </cell>
          <cell r="AN8">
            <v>6.3099611999999992</v>
          </cell>
          <cell r="AO8">
            <v>6.3099611999999992</v>
          </cell>
          <cell r="AP8">
            <v>5.6088543999999994</v>
          </cell>
          <cell r="AQ8">
            <v>4.9077475999999995</v>
          </cell>
          <cell r="AR8">
            <v>5.6088543999999994</v>
          </cell>
          <cell r="AS8">
            <v>7.011067999999999</v>
          </cell>
          <cell r="AT8">
            <v>70.110679999999988</v>
          </cell>
          <cell r="AU8">
            <v>100</v>
          </cell>
          <cell r="AV8">
            <v>367.2</v>
          </cell>
          <cell r="AW8">
            <v>321.3</v>
          </cell>
          <cell r="AX8">
            <v>252.45</v>
          </cell>
          <cell r="AY8">
            <v>160.65</v>
          </cell>
          <cell r="AZ8">
            <v>91.8</v>
          </cell>
          <cell r="BA8">
            <v>45.9</v>
          </cell>
          <cell r="BB8">
            <v>45.9</v>
          </cell>
          <cell r="BC8">
            <v>45.9</v>
          </cell>
          <cell r="BD8">
            <v>91.8</v>
          </cell>
          <cell r="BE8">
            <v>160.65</v>
          </cell>
          <cell r="BF8">
            <v>275.39999999999998</v>
          </cell>
          <cell r="BG8">
            <v>436.05</v>
          </cell>
          <cell r="BH8">
            <v>2295</v>
          </cell>
          <cell r="BI8">
            <v>47.95</v>
          </cell>
        </row>
        <row r="9">
          <cell r="H9">
            <v>0</v>
          </cell>
          <cell r="I9">
            <v>87</v>
          </cell>
          <cell r="J9">
            <v>171</v>
          </cell>
          <cell r="K9">
            <v>185</v>
          </cell>
          <cell r="M9">
            <v>45</v>
          </cell>
          <cell r="N9">
            <v>683</v>
          </cell>
          <cell r="O9">
            <v>29.187408491947291</v>
          </cell>
          <cell r="P9">
            <v>58.5</v>
          </cell>
          <cell r="Q9">
            <v>41.5</v>
          </cell>
          <cell r="S9">
            <v>15</v>
          </cell>
          <cell r="T9">
            <v>65.3</v>
          </cell>
          <cell r="U9">
            <v>6.4</v>
          </cell>
          <cell r="V9">
            <v>13.3</v>
          </cell>
          <cell r="X9">
            <v>26162.63</v>
          </cell>
          <cell r="Y9">
            <v>25.439051918735892</v>
          </cell>
          <cell r="AA9">
            <v>20150.68</v>
          </cell>
          <cell r="AB9">
            <v>19935</v>
          </cell>
          <cell r="AD9">
            <v>1975</v>
          </cell>
          <cell r="AE9">
            <v>2006</v>
          </cell>
          <cell r="AG9">
            <v>3.9718911462252318</v>
          </cell>
          <cell r="AH9">
            <v>7.1261684999999995</v>
          </cell>
          <cell r="AI9">
            <v>6.3343719999999992</v>
          </cell>
          <cell r="AJ9">
            <v>6.3343719999999992</v>
          </cell>
          <cell r="AK9">
            <v>5.542575499999999</v>
          </cell>
          <cell r="AL9">
            <v>5.542575499999999</v>
          </cell>
          <cell r="AM9">
            <v>6.3343719999999992</v>
          </cell>
          <cell r="AN9">
            <v>7.1261684999999995</v>
          </cell>
          <cell r="AO9">
            <v>7.1261684999999995</v>
          </cell>
          <cell r="AP9">
            <v>6.3343719999999992</v>
          </cell>
          <cell r="AQ9">
            <v>5.542575499999999</v>
          </cell>
          <cell r="AR9">
            <v>6.3343719999999992</v>
          </cell>
          <cell r="AS9">
            <v>7.9179649999999988</v>
          </cell>
          <cell r="AT9">
            <v>79.179649999999995</v>
          </cell>
          <cell r="AU9">
            <v>100</v>
          </cell>
          <cell r="AV9">
            <v>318.95999999999998</v>
          </cell>
          <cell r="AW9">
            <v>279.08999999999997</v>
          </cell>
          <cell r="AX9">
            <v>219.285</v>
          </cell>
          <cell r="AY9">
            <v>139.54499999999999</v>
          </cell>
          <cell r="AZ9">
            <v>79.739999999999995</v>
          </cell>
          <cell r="BA9">
            <v>39.869999999999997</v>
          </cell>
          <cell r="BB9">
            <v>39.869999999999997</v>
          </cell>
          <cell r="BC9">
            <v>39.869999999999997</v>
          </cell>
          <cell r="BD9">
            <v>79.739999999999995</v>
          </cell>
          <cell r="BE9">
            <v>139.54499999999999</v>
          </cell>
          <cell r="BF9">
            <v>239.21999999999997</v>
          </cell>
          <cell r="BG9">
            <v>378.76499999999999</v>
          </cell>
          <cell r="BH9">
            <v>1993.5</v>
          </cell>
          <cell r="BI9">
            <v>47.95</v>
          </cell>
        </row>
        <row r="10">
          <cell r="H10">
            <v>0</v>
          </cell>
          <cell r="I10">
            <v>19</v>
          </cell>
          <cell r="J10">
            <v>36</v>
          </cell>
          <cell r="K10">
            <v>40</v>
          </cell>
          <cell r="M10">
            <v>54</v>
          </cell>
          <cell r="N10">
            <v>169</v>
          </cell>
          <cell r="O10">
            <v>30.355029585798817</v>
          </cell>
          <cell r="P10">
            <v>58.5</v>
          </cell>
          <cell r="Q10">
            <v>41.5</v>
          </cell>
          <cell r="S10">
            <v>15</v>
          </cell>
          <cell r="T10">
            <v>65.3</v>
          </cell>
          <cell r="U10">
            <v>6.4</v>
          </cell>
          <cell r="V10">
            <v>13.3</v>
          </cell>
          <cell r="X10">
            <v>26162.63</v>
          </cell>
          <cell r="Y10">
            <v>29.352631578947367</v>
          </cell>
          <cell r="AA10">
            <v>5187.8900000000003</v>
          </cell>
          <cell r="AB10">
            <v>5130</v>
          </cell>
          <cell r="AD10">
            <v>1980</v>
          </cell>
          <cell r="AE10">
            <v>2012</v>
          </cell>
          <cell r="AG10">
            <v>11.917448343079922</v>
          </cell>
          <cell r="AH10">
            <v>5.5022859000000004</v>
          </cell>
          <cell r="AI10">
            <v>4.8909208</v>
          </cell>
          <cell r="AJ10">
            <v>4.8909208</v>
          </cell>
          <cell r="AK10">
            <v>4.2795556999999995</v>
          </cell>
          <cell r="AL10">
            <v>4.2795556999999995</v>
          </cell>
          <cell r="AM10">
            <v>4.8909208</v>
          </cell>
          <cell r="AN10">
            <v>5.5022859000000004</v>
          </cell>
          <cell r="AO10">
            <v>5.5022859000000004</v>
          </cell>
          <cell r="AP10">
            <v>4.8909208</v>
          </cell>
          <cell r="AQ10">
            <v>4.2795556999999995</v>
          </cell>
          <cell r="AR10">
            <v>4.8909208</v>
          </cell>
          <cell r="AS10">
            <v>6.1136509999999999</v>
          </cell>
          <cell r="AT10">
            <v>61.136510000000001</v>
          </cell>
          <cell r="AU10">
            <v>100</v>
          </cell>
          <cell r="AV10">
            <v>82.08</v>
          </cell>
          <cell r="AW10">
            <v>71.819999999999993</v>
          </cell>
          <cell r="AX10">
            <v>56.43</v>
          </cell>
          <cell r="AY10">
            <v>35.909999999999997</v>
          </cell>
          <cell r="AZ10">
            <v>20.52</v>
          </cell>
          <cell r="BA10">
            <v>10.26</v>
          </cell>
          <cell r="BB10">
            <v>10.26</v>
          </cell>
          <cell r="BC10">
            <v>10.26</v>
          </cell>
          <cell r="BD10">
            <v>20.52</v>
          </cell>
          <cell r="BE10">
            <v>35.909999999999997</v>
          </cell>
          <cell r="BF10">
            <v>61.56</v>
          </cell>
          <cell r="BG10">
            <v>97.47</v>
          </cell>
          <cell r="BH10">
            <v>513</v>
          </cell>
          <cell r="BI10">
            <v>47.95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  <cell r="I13">
            <v>72.754716981132077</v>
          </cell>
          <cell r="J13">
            <v>141.88679245283018</v>
          </cell>
          <cell r="K13">
            <v>153.35849056603774</v>
          </cell>
          <cell r="M13">
            <v>45.22255434782609</v>
          </cell>
          <cell r="N13">
            <v>736</v>
          </cell>
          <cell r="O13">
            <v>22.611277173913045</v>
          </cell>
          <cell r="P13">
            <v>63</v>
          </cell>
          <cell r="Q13">
            <v>37</v>
          </cell>
          <cell r="S13">
            <v>15</v>
          </cell>
          <cell r="T13">
            <v>61.95000000000001</v>
          </cell>
          <cell r="U13">
            <v>8.35</v>
          </cell>
          <cell r="V13">
            <v>14.700000000000001</v>
          </cell>
          <cell r="X13">
            <v>25269.165000000005</v>
          </cell>
          <cell r="Y13">
            <v>26.969953433083674</v>
          </cell>
          <cell r="AA13">
            <v>16745.162890172822</v>
          </cell>
          <cell r="AB13">
            <v>16641.900000000001</v>
          </cell>
          <cell r="AD13">
            <v>1975</v>
          </cell>
          <cell r="AG13">
            <v>3.9773785132865158</v>
          </cell>
          <cell r="AH13">
            <v>5.957202193223659</v>
          </cell>
          <cell r="AI13">
            <v>5.29529083842103</v>
          </cell>
          <cell r="AJ13">
            <v>5.29529083842103</v>
          </cell>
          <cell r="AK13">
            <v>4.633379483618401</v>
          </cell>
          <cell r="AL13">
            <v>4.633379483618401</v>
          </cell>
          <cell r="AM13">
            <v>5.29529083842103</v>
          </cell>
          <cell r="AN13">
            <v>5.957202193223659</v>
          </cell>
          <cell r="AO13">
            <v>5.957202193223659</v>
          </cell>
          <cell r="AP13">
            <v>5.29529083842103</v>
          </cell>
          <cell r="AQ13">
            <v>4.633379483618401</v>
          </cell>
          <cell r="AR13">
            <v>5.29529083842103</v>
          </cell>
          <cell r="AS13">
            <v>6.6191135480262879</v>
          </cell>
          <cell r="AT13">
            <v>66.191135480262872</v>
          </cell>
          <cell r="AU13">
            <v>100</v>
          </cell>
          <cell r="AV13">
            <v>266.27040000000005</v>
          </cell>
          <cell r="AW13">
            <v>232.98660000000004</v>
          </cell>
          <cell r="AX13">
            <v>183.06090000000003</v>
          </cell>
          <cell r="AY13">
            <v>116.49330000000002</v>
          </cell>
          <cell r="AZ13">
            <v>66.567600000000013</v>
          </cell>
          <cell r="BA13">
            <v>33.283800000000006</v>
          </cell>
          <cell r="BB13">
            <v>33.283800000000006</v>
          </cell>
          <cell r="BC13">
            <v>33.283800000000006</v>
          </cell>
          <cell r="BD13">
            <v>66.567600000000013</v>
          </cell>
          <cell r="BE13">
            <v>116.49330000000002</v>
          </cell>
          <cell r="BF13">
            <v>199.70280000000002</v>
          </cell>
          <cell r="BG13">
            <v>316.19610000000006</v>
          </cell>
          <cell r="BH13">
            <v>1664.1900000000003</v>
          </cell>
          <cell r="BI13">
            <v>47.95</v>
          </cell>
        </row>
        <row r="14">
          <cell r="H14">
            <v>0</v>
          </cell>
          <cell r="I14">
            <v>21.54963084495488</v>
          </cell>
          <cell r="J14">
            <v>42.026251025430682</v>
          </cell>
          <cell r="K14">
            <v>45.424118129614442</v>
          </cell>
          <cell r="M14">
            <v>54.534678899082564</v>
          </cell>
          <cell r="N14">
            <v>218</v>
          </cell>
          <cell r="O14">
            <v>27.267339449541282</v>
          </cell>
          <cell r="P14">
            <v>63</v>
          </cell>
          <cell r="Q14">
            <v>37</v>
          </cell>
          <cell r="S14">
            <v>15</v>
          </cell>
          <cell r="T14">
            <v>61.95000000000001</v>
          </cell>
          <cell r="U14">
            <v>8.35</v>
          </cell>
          <cell r="V14">
            <v>14.700000000000001</v>
          </cell>
          <cell r="X14">
            <v>25269.165000000005</v>
          </cell>
          <cell r="AA14">
            <v>5981.1642219215646</v>
          </cell>
          <cell r="AB14">
            <v>5944.28</v>
          </cell>
          <cell r="AD14">
            <v>1981</v>
          </cell>
          <cell r="AH14">
            <v>2.1278386394062894</v>
          </cell>
          <cell r="AI14">
            <v>1.8914121239167017</v>
          </cell>
          <cell r="AJ14">
            <v>1.8914121239167017</v>
          </cell>
          <cell r="AK14">
            <v>1.654985608427114</v>
          </cell>
          <cell r="AL14">
            <v>1.654985608427114</v>
          </cell>
          <cell r="AM14">
            <v>1.8914121239167017</v>
          </cell>
          <cell r="AN14">
            <v>2.1278386394062894</v>
          </cell>
          <cell r="AO14">
            <v>2.1278386394062894</v>
          </cell>
          <cell r="AP14">
            <v>1.8914121239167017</v>
          </cell>
          <cell r="AQ14">
            <v>1.654985608427114</v>
          </cell>
          <cell r="AR14">
            <v>1.8914121239167017</v>
          </cell>
          <cell r="AS14">
            <v>2.3642651548958771</v>
          </cell>
          <cell r="AT14">
            <v>23.642651548958771</v>
          </cell>
          <cell r="AU14">
            <v>100</v>
          </cell>
          <cell r="AV14">
            <v>95.10848</v>
          </cell>
          <cell r="AW14">
            <v>83.219920000000002</v>
          </cell>
          <cell r="AX14">
            <v>65.387079999999997</v>
          </cell>
          <cell r="AY14">
            <v>41.609960000000001</v>
          </cell>
          <cell r="AZ14">
            <v>23.77712</v>
          </cell>
          <cell r="BA14">
            <v>11.88856</v>
          </cell>
          <cell r="BB14">
            <v>11.88856</v>
          </cell>
          <cell r="BC14">
            <v>11.88856</v>
          </cell>
          <cell r="BD14">
            <v>23.77712</v>
          </cell>
          <cell r="BE14">
            <v>41.609960000000001</v>
          </cell>
          <cell r="BF14">
            <v>71.331360000000004</v>
          </cell>
          <cell r="BG14">
            <v>112.94132</v>
          </cell>
          <cell r="BH14">
            <v>594.428</v>
          </cell>
          <cell r="BI14">
            <v>47.95</v>
          </cell>
        </row>
        <row r="15">
          <cell r="H15">
            <v>0</v>
          </cell>
          <cell r="I15">
            <v>21.54963084495488</v>
          </cell>
          <cell r="J15">
            <v>42.026251025430682</v>
          </cell>
          <cell r="K15">
            <v>45.424118129614442</v>
          </cell>
          <cell r="M15">
            <v>54.534678899082564</v>
          </cell>
          <cell r="N15">
            <v>218</v>
          </cell>
          <cell r="O15">
            <v>27.267339449541282</v>
          </cell>
          <cell r="P15">
            <v>63</v>
          </cell>
          <cell r="Q15">
            <v>37</v>
          </cell>
          <cell r="S15">
            <v>15</v>
          </cell>
          <cell r="T15">
            <v>61.95000000000001</v>
          </cell>
          <cell r="U15">
            <v>8.35</v>
          </cell>
          <cell r="V15">
            <v>14.700000000000001</v>
          </cell>
          <cell r="X15">
            <v>25269.165000000005</v>
          </cell>
          <cell r="AA15">
            <v>5981.1642219215646</v>
          </cell>
          <cell r="AB15">
            <v>5944.28</v>
          </cell>
          <cell r="AD15">
            <v>1980</v>
          </cell>
          <cell r="AH15">
            <v>2.1278386394062894</v>
          </cell>
          <cell r="AI15">
            <v>1.8914121239167017</v>
          </cell>
          <cell r="AJ15">
            <v>1.8914121239167017</v>
          </cell>
          <cell r="AK15">
            <v>1.654985608427114</v>
          </cell>
          <cell r="AL15">
            <v>1.654985608427114</v>
          </cell>
          <cell r="AM15">
            <v>1.8914121239167017</v>
          </cell>
          <cell r="AN15">
            <v>2.1278386394062894</v>
          </cell>
          <cell r="AO15">
            <v>2.1278386394062894</v>
          </cell>
          <cell r="AP15">
            <v>1.8914121239167017</v>
          </cell>
          <cell r="AQ15">
            <v>1.654985608427114</v>
          </cell>
          <cell r="AR15">
            <v>1.8914121239167017</v>
          </cell>
          <cell r="AS15">
            <v>2.3642651548958771</v>
          </cell>
          <cell r="AT15">
            <v>23.642651548958771</v>
          </cell>
          <cell r="AU15">
            <v>100</v>
          </cell>
          <cell r="AV15">
            <v>95.10848</v>
          </cell>
          <cell r="AW15">
            <v>83.219920000000002</v>
          </cell>
          <cell r="AX15">
            <v>65.387079999999997</v>
          </cell>
          <cell r="AY15">
            <v>41.609960000000001</v>
          </cell>
          <cell r="AZ15">
            <v>23.77712</v>
          </cell>
          <cell r="BA15">
            <v>11.88856</v>
          </cell>
          <cell r="BB15">
            <v>11.88856</v>
          </cell>
          <cell r="BC15">
            <v>11.88856</v>
          </cell>
          <cell r="BD15">
            <v>23.77712</v>
          </cell>
          <cell r="BE15">
            <v>41.609960000000001</v>
          </cell>
          <cell r="BF15">
            <v>71.331360000000004</v>
          </cell>
          <cell r="BG15">
            <v>112.94132</v>
          </cell>
          <cell r="BH15">
            <v>594.428</v>
          </cell>
          <cell r="BI15">
            <v>47.95</v>
          </cell>
        </row>
        <row r="16">
          <cell r="H16">
            <v>0</v>
          </cell>
          <cell r="I16">
            <v>38.35438884331419</v>
          </cell>
          <cell r="J16">
            <v>74.799015586546346</v>
          </cell>
          <cell r="K16">
            <v>80.846595570139456</v>
          </cell>
          <cell r="M16">
            <v>49.593762886597943</v>
          </cell>
          <cell r="N16">
            <v>388</v>
          </cell>
          <cell r="O16">
            <v>24.796881443298972</v>
          </cell>
          <cell r="P16">
            <v>63</v>
          </cell>
          <cell r="Q16">
            <v>37</v>
          </cell>
          <cell r="S16">
            <v>15</v>
          </cell>
          <cell r="T16">
            <v>61.95000000000001</v>
          </cell>
          <cell r="U16">
            <v>8.35</v>
          </cell>
          <cell r="V16">
            <v>14.700000000000001</v>
          </cell>
          <cell r="X16">
            <v>25269.165000000005</v>
          </cell>
          <cell r="AA16">
            <v>9680.8894265259278</v>
          </cell>
          <cell r="AB16">
            <v>9621.19</v>
          </cell>
          <cell r="AD16">
            <v>1981</v>
          </cell>
          <cell r="AH16">
            <v>3.4440402940422392</v>
          </cell>
          <cell r="AI16">
            <v>3.0613691502597682</v>
          </cell>
          <cell r="AJ16">
            <v>3.0613691502597682</v>
          </cell>
          <cell r="AK16">
            <v>2.6786980064772972</v>
          </cell>
          <cell r="AL16">
            <v>2.6786980064772972</v>
          </cell>
          <cell r="AM16">
            <v>3.0613691502597682</v>
          </cell>
          <cell r="AN16">
            <v>3.4440402940422392</v>
          </cell>
          <cell r="AO16">
            <v>3.4440402940422392</v>
          </cell>
          <cell r="AP16">
            <v>3.0613691502597682</v>
          </cell>
          <cell r="AQ16">
            <v>2.6786980064772972</v>
          </cell>
          <cell r="AR16">
            <v>3.0613691502597682</v>
          </cell>
          <cell r="AS16">
            <v>3.8267114378247102</v>
          </cell>
          <cell r="AT16">
            <v>38.267114378247101</v>
          </cell>
          <cell r="AU16">
            <v>100</v>
          </cell>
          <cell r="AV16">
            <v>153.93904000000001</v>
          </cell>
          <cell r="AW16">
            <v>134.69666000000001</v>
          </cell>
          <cell r="AX16">
            <v>105.83309</v>
          </cell>
          <cell r="AY16">
            <v>67.348330000000004</v>
          </cell>
          <cell r="AZ16">
            <v>38.484760000000001</v>
          </cell>
          <cell r="BA16">
            <v>19.242380000000001</v>
          </cell>
          <cell r="BB16">
            <v>19.242380000000001</v>
          </cell>
          <cell r="BC16">
            <v>19.242380000000001</v>
          </cell>
          <cell r="BD16">
            <v>38.484760000000001</v>
          </cell>
          <cell r="BE16">
            <v>67.348330000000004</v>
          </cell>
          <cell r="BF16">
            <v>115.45428000000001</v>
          </cell>
          <cell r="BG16">
            <v>182.80261000000002</v>
          </cell>
          <cell r="BH16">
            <v>962.11900000000003</v>
          </cell>
          <cell r="BI16">
            <v>47.95</v>
          </cell>
        </row>
        <row r="17">
          <cell r="H17">
            <v>0</v>
          </cell>
          <cell r="I17">
            <v>73.940935192780969</v>
          </cell>
          <cell r="J17">
            <v>144.20016406890895</v>
          </cell>
          <cell r="K17">
            <v>155.8589007383101</v>
          </cell>
          <cell r="M17">
            <v>44.101176470588236</v>
          </cell>
          <cell r="N17">
            <v>748</v>
          </cell>
          <cell r="O17">
            <v>22.050588235294118</v>
          </cell>
          <cell r="P17">
            <v>63</v>
          </cell>
          <cell r="Q17">
            <v>37</v>
          </cell>
          <cell r="S17">
            <v>15</v>
          </cell>
          <cell r="T17">
            <v>61.95000000000001</v>
          </cell>
          <cell r="U17">
            <v>8.35</v>
          </cell>
          <cell r="V17">
            <v>14.700000000000001</v>
          </cell>
          <cell r="X17">
            <v>25269.165000000005</v>
          </cell>
          <cell r="AA17">
            <v>16596.184178756517</v>
          </cell>
          <cell r="AB17">
            <v>16493.84</v>
          </cell>
          <cell r="AD17">
            <v>1975</v>
          </cell>
          <cell r="AH17">
            <v>5.9042020335827106</v>
          </cell>
          <cell r="AI17">
            <v>5.248179585406854</v>
          </cell>
          <cell r="AJ17">
            <v>5.248179585406854</v>
          </cell>
          <cell r="AK17">
            <v>4.5921571372309975</v>
          </cell>
          <cell r="AL17">
            <v>4.5921571372309975</v>
          </cell>
          <cell r="AM17">
            <v>5.248179585406854</v>
          </cell>
          <cell r="AN17">
            <v>5.9042020335827106</v>
          </cell>
          <cell r="AO17">
            <v>5.9042020335827106</v>
          </cell>
          <cell r="AP17">
            <v>5.248179585406854</v>
          </cell>
          <cell r="AQ17">
            <v>4.5921571372309975</v>
          </cell>
          <cell r="AR17">
            <v>5.248179585406854</v>
          </cell>
          <cell r="AS17">
            <v>6.5602244817585671</v>
          </cell>
          <cell r="AT17">
            <v>65.602244817585671</v>
          </cell>
          <cell r="AU17">
            <v>100</v>
          </cell>
          <cell r="AV17">
            <v>263.90143999999998</v>
          </cell>
          <cell r="AW17">
            <v>230.91375999999997</v>
          </cell>
          <cell r="AX17">
            <v>181.43223999999998</v>
          </cell>
          <cell r="AY17">
            <v>115.45687999999998</v>
          </cell>
          <cell r="AZ17">
            <v>65.975359999999995</v>
          </cell>
          <cell r="BA17">
            <v>32.987679999999997</v>
          </cell>
          <cell r="BB17">
            <v>32.987679999999997</v>
          </cell>
          <cell r="BC17">
            <v>32.987679999999997</v>
          </cell>
          <cell r="BD17">
            <v>65.975359999999995</v>
          </cell>
          <cell r="BE17">
            <v>115.45687999999998</v>
          </cell>
          <cell r="BF17">
            <v>197.92607999999998</v>
          </cell>
          <cell r="BG17">
            <v>313.38295999999997</v>
          </cell>
          <cell r="BH17">
            <v>1649.384</v>
          </cell>
          <cell r="BI17">
            <v>47.95</v>
          </cell>
        </row>
        <row r="18">
          <cell r="H18">
            <v>0</v>
          </cell>
          <cell r="I18">
            <v>60.694831829368333</v>
          </cell>
          <cell r="J18">
            <v>118.36751435602953</v>
          </cell>
          <cell r="K18">
            <v>127.93765381460214</v>
          </cell>
          <cell r="M18">
            <v>44.112312703583058</v>
          </cell>
          <cell r="N18">
            <v>614</v>
          </cell>
          <cell r="O18">
            <v>22.056156351791529</v>
          </cell>
          <cell r="P18">
            <v>63</v>
          </cell>
          <cell r="Q18">
            <v>37</v>
          </cell>
          <cell r="S18">
            <v>15</v>
          </cell>
          <cell r="T18">
            <v>61.95000000000001</v>
          </cell>
          <cell r="U18">
            <v>8.35</v>
          </cell>
          <cell r="V18">
            <v>14.700000000000001</v>
          </cell>
          <cell r="X18">
            <v>25269.165000000005</v>
          </cell>
          <cell r="AA18">
            <v>13626.511007571708</v>
          </cell>
          <cell r="AB18">
            <v>13542.48</v>
          </cell>
          <cell r="AD18">
            <v>1975</v>
          </cell>
          <cell r="AH18">
            <v>4.8477212071751135</v>
          </cell>
          <cell r="AI18">
            <v>4.3090855174889899</v>
          </cell>
          <cell r="AJ18">
            <v>4.3090855174889899</v>
          </cell>
          <cell r="AK18">
            <v>3.7704498278028664</v>
          </cell>
          <cell r="AL18">
            <v>3.7704498278028664</v>
          </cell>
          <cell r="AM18">
            <v>4.3090855174889899</v>
          </cell>
          <cell r="AN18">
            <v>4.8477212071751135</v>
          </cell>
          <cell r="AO18">
            <v>4.8477212071751135</v>
          </cell>
          <cell r="AP18">
            <v>4.3090855174889899</v>
          </cell>
          <cell r="AQ18">
            <v>3.7704498278028664</v>
          </cell>
          <cell r="AR18">
            <v>4.3090855174889899</v>
          </cell>
          <cell r="AS18">
            <v>5.386356896861237</v>
          </cell>
          <cell r="AT18">
            <v>53.86356896861237</v>
          </cell>
          <cell r="AU18">
            <v>100</v>
          </cell>
          <cell r="AV18">
            <v>216.67968000000002</v>
          </cell>
          <cell r="AW18">
            <v>189.59472000000002</v>
          </cell>
          <cell r="AX18">
            <v>148.96728000000002</v>
          </cell>
          <cell r="AY18">
            <v>94.797360000000012</v>
          </cell>
          <cell r="AZ18">
            <v>54.169920000000005</v>
          </cell>
          <cell r="BA18">
            <v>27.084960000000002</v>
          </cell>
          <cell r="BB18">
            <v>27.084960000000002</v>
          </cell>
          <cell r="BC18">
            <v>27.084960000000002</v>
          </cell>
          <cell r="BD18">
            <v>54.169920000000005</v>
          </cell>
          <cell r="BE18">
            <v>94.797360000000012</v>
          </cell>
          <cell r="BF18">
            <v>162.50976000000003</v>
          </cell>
          <cell r="BG18">
            <v>257.30712</v>
          </cell>
          <cell r="BH18">
            <v>1354.248</v>
          </cell>
          <cell r="BI18">
            <v>47.95</v>
          </cell>
        </row>
        <row r="19">
          <cell r="H19">
            <v>0</v>
          </cell>
          <cell r="I19">
            <v>10.280557834290402</v>
          </cell>
          <cell r="J19">
            <v>20.049220672682527</v>
          </cell>
          <cell r="K19">
            <v>21.670221493027071</v>
          </cell>
          <cell r="M19">
            <v>67.996153846153845</v>
          </cell>
          <cell r="N19">
            <v>104</v>
          </cell>
          <cell r="O19">
            <v>33.998076923076923</v>
          </cell>
          <cell r="P19">
            <v>63</v>
          </cell>
          <cell r="Q19">
            <v>37</v>
          </cell>
          <cell r="S19">
            <v>15</v>
          </cell>
          <cell r="T19">
            <v>61.95000000000001</v>
          </cell>
          <cell r="U19">
            <v>8.35</v>
          </cell>
          <cell r="V19">
            <v>14.700000000000001</v>
          </cell>
          <cell r="X19">
            <v>25269.165000000005</v>
          </cell>
          <cell r="AA19">
            <v>3557.7396178965778</v>
          </cell>
          <cell r="AB19">
            <v>3535.8</v>
          </cell>
          <cell r="AD19">
            <v>1981</v>
          </cell>
          <cell r="AH19">
            <v>1.2656893452550617</v>
          </cell>
          <cell r="AI19">
            <v>1.125057195782277</v>
          </cell>
          <cell r="AJ19">
            <v>1.125057195782277</v>
          </cell>
          <cell r="AK19">
            <v>0.98442504630949235</v>
          </cell>
          <cell r="AL19">
            <v>0.98442504630949235</v>
          </cell>
          <cell r="AM19">
            <v>1.125057195782277</v>
          </cell>
          <cell r="AN19">
            <v>1.2656893452550617</v>
          </cell>
          <cell r="AO19">
            <v>1.2656893452550617</v>
          </cell>
          <cell r="AP19">
            <v>1.125057195782277</v>
          </cell>
          <cell r="AQ19">
            <v>0.98442504630949235</v>
          </cell>
          <cell r="AR19">
            <v>1.125057195782277</v>
          </cell>
          <cell r="AS19">
            <v>1.4063214947278464</v>
          </cell>
          <cell r="AT19">
            <v>14.063214947278464</v>
          </cell>
          <cell r="AU19">
            <v>100</v>
          </cell>
          <cell r="AV19">
            <v>56.572800000000001</v>
          </cell>
          <cell r="AW19">
            <v>49.501199999999997</v>
          </cell>
          <cell r="AX19">
            <v>38.893799999999999</v>
          </cell>
          <cell r="AY19">
            <v>24.750599999999999</v>
          </cell>
          <cell r="AZ19">
            <v>14.1432</v>
          </cell>
          <cell r="BA19">
            <v>7.0716000000000001</v>
          </cell>
          <cell r="BB19">
            <v>7.0716000000000001</v>
          </cell>
          <cell r="BC19">
            <v>7.0716000000000001</v>
          </cell>
          <cell r="BD19">
            <v>14.1432</v>
          </cell>
          <cell r="BE19">
            <v>24.750599999999999</v>
          </cell>
          <cell r="BF19">
            <v>42.429600000000001</v>
          </cell>
          <cell r="BG19">
            <v>67.180199999999999</v>
          </cell>
          <cell r="BH19">
            <v>353.58</v>
          </cell>
          <cell r="BI19">
            <v>47.95</v>
          </cell>
        </row>
        <row r="20">
          <cell r="H20">
            <v>0</v>
          </cell>
          <cell r="I20">
            <v>9.6874487284659558</v>
          </cell>
          <cell r="J20">
            <v>18.892534864643149</v>
          </cell>
          <cell r="K20">
            <v>20.420016406890895</v>
          </cell>
          <cell r="M20">
            <v>70.164081632653065</v>
          </cell>
          <cell r="N20">
            <v>98</v>
          </cell>
          <cell r="O20">
            <v>35.082040816326533</v>
          </cell>
          <cell r="P20">
            <v>63</v>
          </cell>
          <cell r="Q20">
            <v>37</v>
          </cell>
          <cell r="S20">
            <v>15</v>
          </cell>
          <cell r="T20">
            <v>61.95000000000001</v>
          </cell>
          <cell r="U20">
            <v>8.35</v>
          </cell>
          <cell r="V20">
            <v>14.700000000000001</v>
          </cell>
          <cell r="X20">
            <v>25269.165000000005</v>
          </cell>
          <cell r="AA20">
            <v>3459.3730176800582</v>
          </cell>
          <cell r="AB20">
            <v>3438.04</v>
          </cell>
          <cell r="AD20">
            <v>1985</v>
          </cell>
          <cell r="AH20">
            <v>1.2306947781437616</v>
          </cell>
          <cell r="AI20">
            <v>1.0939509139055659</v>
          </cell>
          <cell r="AJ20">
            <v>1.0939509139055659</v>
          </cell>
          <cell r="AK20">
            <v>0.95720704966737014</v>
          </cell>
          <cell r="AL20">
            <v>0.95720704966737014</v>
          </cell>
          <cell r="AM20">
            <v>1.0939509139055659</v>
          </cell>
          <cell r="AN20">
            <v>1.2306947781437616</v>
          </cell>
          <cell r="AO20">
            <v>1.2306947781437616</v>
          </cell>
          <cell r="AP20">
            <v>1.0939509139055659</v>
          </cell>
          <cell r="AQ20">
            <v>0.95720704966737014</v>
          </cell>
          <cell r="AR20">
            <v>1.0939509139055659</v>
          </cell>
          <cell r="AS20">
            <v>1.3674386423819573</v>
          </cell>
          <cell r="AT20">
            <v>13.674386423819573</v>
          </cell>
          <cell r="AU20">
            <v>100</v>
          </cell>
          <cell r="AV20">
            <v>55.008639999999993</v>
          </cell>
          <cell r="AW20">
            <v>48.132559999999991</v>
          </cell>
          <cell r="AX20">
            <v>37.818439999999995</v>
          </cell>
          <cell r="AY20">
            <v>24.066279999999995</v>
          </cell>
          <cell r="AZ20">
            <v>13.752159999999998</v>
          </cell>
          <cell r="BA20">
            <v>6.8760799999999991</v>
          </cell>
          <cell r="BB20">
            <v>6.8760799999999991</v>
          </cell>
          <cell r="BC20">
            <v>6.8760799999999991</v>
          </cell>
          <cell r="BD20">
            <v>13.752159999999998</v>
          </cell>
          <cell r="BE20">
            <v>24.066279999999995</v>
          </cell>
          <cell r="BF20">
            <v>41.256479999999996</v>
          </cell>
          <cell r="BG20">
            <v>65.322759999999988</v>
          </cell>
          <cell r="BH20">
            <v>343.80399999999997</v>
          </cell>
          <cell r="BI20">
            <v>47.95</v>
          </cell>
        </row>
        <row r="21">
          <cell r="H21">
            <v>0</v>
          </cell>
          <cell r="I21">
            <v>10.082854799015587</v>
          </cell>
          <cell r="J21">
            <v>19.663658736669401</v>
          </cell>
          <cell r="K21">
            <v>21.253486464315014</v>
          </cell>
          <cell r="M21">
            <v>69.255294117647054</v>
          </cell>
          <cell r="N21">
            <v>102</v>
          </cell>
          <cell r="O21">
            <v>34.627647058823527</v>
          </cell>
          <cell r="P21">
            <v>63</v>
          </cell>
          <cell r="Q21">
            <v>37</v>
          </cell>
          <cell r="S21">
            <v>15</v>
          </cell>
          <cell r="T21">
            <v>61.95000000000001</v>
          </cell>
          <cell r="U21">
            <v>8.35</v>
          </cell>
          <cell r="V21">
            <v>14.700000000000001</v>
          </cell>
          <cell r="X21">
            <v>25269.165000000005</v>
          </cell>
          <cell r="AA21">
            <v>3553.9361630191388</v>
          </cell>
          <cell r="AB21">
            <v>3532.02</v>
          </cell>
          <cell r="AD21">
            <v>1981</v>
          </cell>
          <cell r="AH21">
            <v>1.2643362410848416</v>
          </cell>
          <cell r="AI21">
            <v>1.1238544365198591</v>
          </cell>
          <cell r="AJ21">
            <v>1.1238544365198591</v>
          </cell>
          <cell r="AK21">
            <v>0.98337263195487667</v>
          </cell>
          <cell r="AL21">
            <v>0.98337263195487667</v>
          </cell>
          <cell r="AM21">
            <v>1.1238544365198591</v>
          </cell>
          <cell r="AN21">
            <v>1.2643362410848416</v>
          </cell>
          <cell r="AO21">
            <v>1.2643362410848416</v>
          </cell>
          <cell r="AP21">
            <v>1.1238544365198591</v>
          </cell>
          <cell r="AQ21">
            <v>0.98337263195487667</v>
          </cell>
          <cell r="AR21">
            <v>1.1238544365198591</v>
          </cell>
          <cell r="AS21">
            <v>1.4048180456498238</v>
          </cell>
          <cell r="AT21">
            <v>14.048180456498239</v>
          </cell>
          <cell r="AU21">
            <v>100</v>
          </cell>
          <cell r="AV21">
            <v>56.512320000000003</v>
          </cell>
          <cell r="AW21">
            <v>49.448280000000004</v>
          </cell>
          <cell r="AX21">
            <v>38.852220000000003</v>
          </cell>
          <cell r="AY21">
            <v>24.724140000000002</v>
          </cell>
          <cell r="AZ21">
            <v>14.128080000000001</v>
          </cell>
          <cell r="BA21">
            <v>7.0640400000000003</v>
          </cell>
          <cell r="BB21">
            <v>7.0640400000000003</v>
          </cell>
          <cell r="BC21">
            <v>7.0640400000000003</v>
          </cell>
          <cell r="BD21">
            <v>14.128080000000001</v>
          </cell>
          <cell r="BE21">
            <v>24.724140000000002</v>
          </cell>
          <cell r="BF21">
            <v>42.384240000000005</v>
          </cell>
          <cell r="BG21">
            <v>67.108379999999997</v>
          </cell>
          <cell r="BH21">
            <v>353.202</v>
          </cell>
          <cell r="BI21">
            <v>47.95</v>
          </cell>
        </row>
        <row r="22">
          <cell r="H22">
            <v>0</v>
          </cell>
          <cell r="I22">
            <v>10.082854799015587</v>
          </cell>
          <cell r="J22">
            <v>19.663658736669401</v>
          </cell>
          <cell r="K22">
            <v>21.253486464315014</v>
          </cell>
          <cell r="M22">
            <v>69.836862745098031</v>
          </cell>
          <cell r="N22">
            <v>102</v>
          </cell>
          <cell r="O22">
            <v>34.918431372549016</v>
          </cell>
          <cell r="P22">
            <v>63</v>
          </cell>
          <cell r="Q22">
            <v>37</v>
          </cell>
          <cell r="S22">
            <v>15</v>
          </cell>
          <cell r="T22">
            <v>61.95000000000001</v>
          </cell>
          <cell r="U22">
            <v>8.35</v>
          </cell>
          <cell r="V22">
            <v>14.700000000000001</v>
          </cell>
          <cell r="X22">
            <v>25269.165000000005</v>
          </cell>
          <cell r="AA22">
            <v>3583.7802031421129</v>
          </cell>
          <cell r="AB22">
            <v>3561.68</v>
          </cell>
          <cell r="AD22">
            <v>1978</v>
          </cell>
          <cell r="AH22">
            <v>1.2749534552882087</v>
          </cell>
          <cell r="AI22">
            <v>1.1332919602561855</v>
          </cell>
          <cell r="AJ22">
            <v>1.1332919602561855</v>
          </cell>
          <cell r="AK22">
            <v>0.99163046522416232</v>
          </cell>
          <cell r="AL22">
            <v>0.99163046522416232</v>
          </cell>
          <cell r="AM22">
            <v>1.1332919602561855</v>
          </cell>
          <cell r="AN22">
            <v>1.2749534552882087</v>
          </cell>
          <cell r="AO22">
            <v>1.2749534552882087</v>
          </cell>
          <cell r="AP22">
            <v>1.1332919602561855</v>
          </cell>
          <cell r="AQ22">
            <v>0.99163046522416232</v>
          </cell>
          <cell r="AR22">
            <v>1.1332919602561855</v>
          </cell>
          <cell r="AS22">
            <v>1.4166149503202319</v>
          </cell>
          <cell r="AT22">
            <v>14.166149503202318</v>
          </cell>
          <cell r="AU22">
            <v>100</v>
          </cell>
          <cell r="AV22">
            <v>56.986879999999999</v>
          </cell>
          <cell r="AW22">
            <v>49.863520000000001</v>
          </cell>
          <cell r="AX22">
            <v>39.17848</v>
          </cell>
          <cell r="AY22">
            <v>24.931760000000001</v>
          </cell>
          <cell r="AZ22">
            <v>14.24672</v>
          </cell>
          <cell r="BA22">
            <v>7.1233599999999999</v>
          </cell>
          <cell r="BB22">
            <v>7.1233599999999999</v>
          </cell>
          <cell r="BC22">
            <v>7.1233599999999999</v>
          </cell>
          <cell r="BD22">
            <v>14.24672</v>
          </cell>
          <cell r="BE22">
            <v>24.931760000000001</v>
          </cell>
          <cell r="BF22">
            <v>42.740160000000003</v>
          </cell>
          <cell r="BG22">
            <v>67.67192</v>
          </cell>
          <cell r="BH22">
            <v>356.16800000000001</v>
          </cell>
          <cell r="BI22">
            <v>47.95</v>
          </cell>
        </row>
        <row r="23">
          <cell r="H23">
            <v>0</v>
          </cell>
          <cell r="I23">
            <v>21.15422477440525</v>
          </cell>
          <cell r="J23">
            <v>41.25512715340443</v>
          </cell>
          <cell r="K23">
            <v>44.590648072190319</v>
          </cell>
          <cell r="M23">
            <v>61.055046728971966</v>
          </cell>
          <cell r="N23">
            <v>214</v>
          </cell>
          <cell r="O23">
            <v>30.527523364485983</v>
          </cell>
          <cell r="P23">
            <v>63</v>
          </cell>
          <cell r="Q23">
            <v>37</v>
          </cell>
          <cell r="S23">
            <v>15</v>
          </cell>
          <cell r="T23">
            <v>61.95000000000001</v>
          </cell>
          <cell r="U23">
            <v>8.35</v>
          </cell>
          <cell r="V23">
            <v>14.700000000000001</v>
          </cell>
          <cell r="X23">
            <v>25269.165000000005</v>
          </cell>
          <cell r="AA23">
            <v>6573.4265434584458</v>
          </cell>
          <cell r="AB23">
            <v>6532.89</v>
          </cell>
          <cell r="AD23">
            <v>1980</v>
          </cell>
          <cell r="AH23">
            <v>2.338539868409792</v>
          </cell>
          <cell r="AI23">
            <v>2.0787021052531482</v>
          </cell>
          <cell r="AJ23">
            <v>2.0787021052531482</v>
          </cell>
          <cell r="AK23">
            <v>1.8188643420965047</v>
          </cell>
          <cell r="AL23">
            <v>1.8188643420965047</v>
          </cell>
          <cell r="AM23">
            <v>2.0787021052531482</v>
          </cell>
          <cell r="AN23">
            <v>2.338539868409792</v>
          </cell>
          <cell r="AO23">
            <v>2.338539868409792</v>
          </cell>
          <cell r="AP23">
            <v>2.0787021052531482</v>
          </cell>
          <cell r="AQ23">
            <v>1.8188643420965047</v>
          </cell>
          <cell r="AR23">
            <v>2.0787021052531482</v>
          </cell>
          <cell r="AS23">
            <v>2.5983776315664353</v>
          </cell>
          <cell r="AT23">
            <v>25.98377631566435</v>
          </cell>
          <cell r="AU23">
            <v>100</v>
          </cell>
          <cell r="AV23">
            <v>104.52624</v>
          </cell>
          <cell r="AW23">
            <v>91.460459999999998</v>
          </cell>
          <cell r="AX23">
            <v>71.861789999999999</v>
          </cell>
          <cell r="AY23">
            <v>45.730229999999999</v>
          </cell>
          <cell r="AZ23">
            <v>26.13156</v>
          </cell>
          <cell r="BA23">
            <v>13.06578</v>
          </cell>
          <cell r="BB23">
            <v>13.06578</v>
          </cell>
          <cell r="BC23">
            <v>13.06578</v>
          </cell>
          <cell r="BD23">
            <v>26.13156</v>
          </cell>
          <cell r="BE23">
            <v>45.730229999999999</v>
          </cell>
          <cell r="BF23">
            <v>78.394679999999994</v>
          </cell>
          <cell r="BG23">
            <v>124.12491</v>
          </cell>
          <cell r="BH23">
            <v>653.28899999999999</v>
          </cell>
          <cell r="BI23">
            <v>47.95</v>
          </cell>
        </row>
        <row r="24">
          <cell r="H24">
            <v>0</v>
          </cell>
          <cell r="I24">
            <v>86.396226415094333</v>
          </cell>
          <cell r="J24">
            <v>168.49056603773585</v>
          </cell>
          <cell r="K24">
            <v>182.11320754716982</v>
          </cell>
          <cell r="M24">
            <v>45.466178489702521</v>
          </cell>
          <cell r="N24">
            <v>874</v>
          </cell>
          <cell r="O24">
            <v>22.733089244851261</v>
          </cell>
          <cell r="P24">
            <v>63</v>
          </cell>
          <cell r="Q24">
            <v>37</v>
          </cell>
          <cell r="S24">
            <v>15</v>
          </cell>
          <cell r="T24">
            <v>61.95000000000001</v>
          </cell>
          <cell r="U24">
            <v>8.35</v>
          </cell>
          <cell r="V24">
            <v>14.700000000000001</v>
          </cell>
          <cell r="X24">
            <v>25269.165000000005</v>
          </cell>
          <cell r="AA24">
            <v>19992.005289013545</v>
          </cell>
          <cell r="AB24">
            <v>19868.72</v>
          </cell>
          <cell r="AD24">
            <v>1975</v>
          </cell>
          <cell r="AH24">
            <v>7.1122878013055448</v>
          </cell>
          <cell r="AI24">
            <v>6.3220336011604843</v>
          </cell>
          <cell r="AJ24">
            <v>6.3220336011604843</v>
          </cell>
          <cell r="AK24">
            <v>5.5317794010154238</v>
          </cell>
          <cell r="AL24">
            <v>5.5317794010154238</v>
          </cell>
          <cell r="AM24">
            <v>6.3220336011604843</v>
          </cell>
          <cell r="AN24">
            <v>7.1122878013055448</v>
          </cell>
          <cell r="AO24">
            <v>7.1122878013055448</v>
          </cell>
          <cell r="AP24">
            <v>6.3220336011604843</v>
          </cell>
          <cell r="AQ24">
            <v>5.5317794010154238</v>
          </cell>
          <cell r="AR24">
            <v>6.3220336011604843</v>
          </cell>
          <cell r="AS24">
            <v>7.9025420014506054</v>
          </cell>
          <cell r="AT24">
            <v>79.025420014506054</v>
          </cell>
          <cell r="AU24">
            <v>100</v>
          </cell>
          <cell r="AV24">
            <v>317.89952</v>
          </cell>
          <cell r="AW24">
            <v>278.16208</v>
          </cell>
          <cell r="AX24">
            <v>218.55591999999999</v>
          </cell>
          <cell r="AY24">
            <v>139.08104</v>
          </cell>
          <cell r="AZ24">
            <v>79.474879999999999</v>
          </cell>
          <cell r="BA24">
            <v>39.737439999999999</v>
          </cell>
          <cell r="BB24">
            <v>39.737439999999999</v>
          </cell>
          <cell r="BC24">
            <v>39.737439999999999</v>
          </cell>
          <cell r="BD24">
            <v>79.474879999999999</v>
          </cell>
          <cell r="BE24">
            <v>139.08104</v>
          </cell>
          <cell r="BF24">
            <v>238.42464000000001</v>
          </cell>
          <cell r="BG24">
            <v>377.50567999999998</v>
          </cell>
          <cell r="BH24">
            <v>1986.8720000000001</v>
          </cell>
          <cell r="BI24">
            <v>47.95</v>
          </cell>
        </row>
        <row r="25">
          <cell r="H25">
            <v>0</v>
          </cell>
          <cell r="I25">
            <v>18.781788351107465</v>
          </cell>
          <cell r="J25">
            <v>36.628383921246922</v>
          </cell>
          <cell r="K25">
            <v>39.589827727645613</v>
          </cell>
          <cell r="M25">
            <v>52.557894736842108</v>
          </cell>
          <cell r="N25">
            <v>190</v>
          </cell>
          <cell r="O25">
            <v>26.278947368421054</v>
          </cell>
          <cell r="P25">
            <v>63</v>
          </cell>
          <cell r="Q25">
            <v>37</v>
          </cell>
          <cell r="S25">
            <v>15</v>
          </cell>
          <cell r="T25">
            <v>61.95000000000001</v>
          </cell>
          <cell r="U25">
            <v>8.35</v>
          </cell>
          <cell r="V25">
            <v>14.700000000000001</v>
          </cell>
          <cell r="X25">
            <v>25269.165000000005</v>
          </cell>
          <cell r="AA25">
            <v>5023.9815351992793</v>
          </cell>
          <cell r="AB25">
            <v>4993</v>
          </cell>
          <cell r="AD25">
            <v>1980</v>
          </cell>
          <cell r="AH25">
            <v>1.7873145825155614</v>
          </cell>
          <cell r="AI25">
            <v>1.5887240733471657</v>
          </cell>
          <cell r="AJ25">
            <v>1.5887240733471657</v>
          </cell>
          <cell r="AK25">
            <v>1.39013356417877</v>
          </cell>
          <cell r="AL25">
            <v>1.39013356417877</v>
          </cell>
          <cell r="AM25">
            <v>1.5887240733471657</v>
          </cell>
          <cell r="AN25">
            <v>1.7873145825155614</v>
          </cell>
          <cell r="AO25">
            <v>1.7873145825155614</v>
          </cell>
          <cell r="AP25">
            <v>1.5887240733471657</v>
          </cell>
          <cell r="AQ25">
            <v>1.39013356417877</v>
          </cell>
          <cell r="AR25">
            <v>1.5887240733471657</v>
          </cell>
          <cell r="AS25">
            <v>1.9859050916839571</v>
          </cell>
          <cell r="AT25">
            <v>19.859050916839571</v>
          </cell>
          <cell r="AU25">
            <v>100</v>
          </cell>
          <cell r="AV25">
            <v>79.888000000000005</v>
          </cell>
          <cell r="AW25">
            <v>69.902000000000001</v>
          </cell>
          <cell r="AX25">
            <v>54.923000000000002</v>
          </cell>
          <cell r="AY25">
            <v>34.951000000000001</v>
          </cell>
          <cell r="AZ25">
            <v>19.972000000000001</v>
          </cell>
          <cell r="BA25">
            <v>9.9860000000000007</v>
          </cell>
          <cell r="BB25">
            <v>9.9860000000000007</v>
          </cell>
          <cell r="BC25">
            <v>9.9860000000000007</v>
          </cell>
          <cell r="BD25">
            <v>19.972000000000001</v>
          </cell>
          <cell r="BE25">
            <v>34.951000000000001</v>
          </cell>
          <cell r="BF25">
            <v>59.916000000000004</v>
          </cell>
          <cell r="BG25">
            <v>94.867000000000004</v>
          </cell>
          <cell r="BH25">
            <v>499.3</v>
          </cell>
          <cell r="BI25">
            <v>47.95</v>
          </cell>
        </row>
        <row r="26">
          <cell r="H26">
            <v>0</v>
          </cell>
          <cell r="I26">
            <v>18.979491386382279</v>
          </cell>
          <cell r="J26">
            <v>37.013945857260047</v>
          </cell>
          <cell r="K26">
            <v>40.006562756357674</v>
          </cell>
          <cell r="M26">
            <v>52.347916666666663</v>
          </cell>
          <cell r="N26">
            <v>192</v>
          </cell>
          <cell r="O26">
            <v>26.173958333333331</v>
          </cell>
          <cell r="P26">
            <v>63</v>
          </cell>
          <cell r="Q26">
            <v>37</v>
          </cell>
          <cell r="S26">
            <v>15</v>
          </cell>
          <cell r="T26">
            <v>61.95000000000001</v>
          </cell>
          <cell r="U26">
            <v>8.35</v>
          </cell>
          <cell r="V26">
            <v>14.700000000000001</v>
          </cell>
          <cell r="X26">
            <v>25269.165000000005</v>
          </cell>
          <cell r="AA26">
            <v>5056.5825770058991</v>
          </cell>
          <cell r="AB26">
            <v>5025.3999999999996</v>
          </cell>
          <cell r="AD26">
            <v>1980</v>
          </cell>
          <cell r="AH26">
            <v>1.798912618260305</v>
          </cell>
          <cell r="AI26">
            <v>1.5990334384536045</v>
          </cell>
          <cell r="AJ26">
            <v>1.5990334384536045</v>
          </cell>
          <cell r="AK26">
            <v>1.3991542586469039</v>
          </cell>
          <cell r="AL26">
            <v>1.3991542586469039</v>
          </cell>
          <cell r="AM26">
            <v>1.5990334384536045</v>
          </cell>
          <cell r="AN26">
            <v>1.798912618260305</v>
          </cell>
          <cell r="AO26">
            <v>1.798912618260305</v>
          </cell>
          <cell r="AP26">
            <v>1.5990334384536045</v>
          </cell>
          <cell r="AQ26">
            <v>1.3991542586469039</v>
          </cell>
          <cell r="AR26">
            <v>1.5990334384536045</v>
          </cell>
          <cell r="AS26">
            <v>1.9987917980670056</v>
          </cell>
          <cell r="AT26">
            <v>19.987917980670055</v>
          </cell>
          <cell r="AU26">
            <v>100</v>
          </cell>
          <cell r="AV26">
            <v>80.406399999999991</v>
          </cell>
          <cell r="AW26">
            <v>70.355599999999995</v>
          </cell>
          <cell r="AX26">
            <v>55.279399999999995</v>
          </cell>
          <cell r="AY26">
            <v>35.177799999999998</v>
          </cell>
          <cell r="AZ26">
            <v>20.101599999999998</v>
          </cell>
          <cell r="BA26">
            <v>10.050799999999999</v>
          </cell>
          <cell r="BB26">
            <v>10.050799999999999</v>
          </cell>
          <cell r="BC26">
            <v>10.050799999999999</v>
          </cell>
          <cell r="BD26">
            <v>20.101599999999998</v>
          </cell>
          <cell r="BE26">
            <v>35.177799999999998</v>
          </cell>
          <cell r="BF26">
            <v>60.304799999999993</v>
          </cell>
          <cell r="BG26">
            <v>95.482599999999991</v>
          </cell>
          <cell r="BH26">
            <v>502.53999999999996</v>
          </cell>
          <cell r="BI26">
            <v>47.95</v>
          </cell>
        </row>
        <row r="27">
          <cell r="H27">
            <v>0</v>
          </cell>
          <cell r="I27">
            <v>18.979491386382279</v>
          </cell>
          <cell r="J27">
            <v>37.013945857260047</v>
          </cell>
          <cell r="K27">
            <v>40.006562756357674</v>
          </cell>
          <cell r="M27">
            <v>52.348958333333336</v>
          </cell>
          <cell r="N27">
            <v>192</v>
          </cell>
          <cell r="O27">
            <v>26.174479166666668</v>
          </cell>
          <cell r="P27">
            <v>63</v>
          </cell>
          <cell r="Q27">
            <v>37</v>
          </cell>
          <cell r="S27">
            <v>15</v>
          </cell>
          <cell r="T27">
            <v>61.95000000000001</v>
          </cell>
          <cell r="U27">
            <v>8.35</v>
          </cell>
          <cell r="V27">
            <v>14.700000000000001</v>
          </cell>
          <cell r="X27">
            <v>25269.165000000005</v>
          </cell>
          <cell r="AA27">
            <v>5056.6831975053028</v>
          </cell>
          <cell r="AB27">
            <v>5025.5</v>
          </cell>
          <cell r="AD27">
            <v>2003</v>
          </cell>
          <cell r="AH27">
            <v>1.7989484146669246</v>
          </cell>
          <cell r="AI27">
            <v>1.5990652574817108</v>
          </cell>
          <cell r="AJ27">
            <v>1.5990652574817108</v>
          </cell>
          <cell r="AK27">
            <v>1.399182100296497</v>
          </cell>
          <cell r="AL27">
            <v>1.399182100296497</v>
          </cell>
          <cell r="AM27">
            <v>1.5990652574817108</v>
          </cell>
          <cell r="AN27">
            <v>1.7989484146669246</v>
          </cell>
          <cell r="AO27">
            <v>1.7989484146669246</v>
          </cell>
          <cell r="AP27">
            <v>1.5990652574817108</v>
          </cell>
          <cell r="AQ27">
            <v>1.399182100296497</v>
          </cell>
          <cell r="AR27">
            <v>1.5990652574817108</v>
          </cell>
          <cell r="AS27">
            <v>1.9988315718521386</v>
          </cell>
          <cell r="AT27">
            <v>19.988315718521385</v>
          </cell>
          <cell r="AU27">
            <v>100</v>
          </cell>
          <cell r="AV27">
            <v>80.408000000000001</v>
          </cell>
          <cell r="AW27">
            <v>70.356999999999999</v>
          </cell>
          <cell r="AX27">
            <v>55.280500000000004</v>
          </cell>
          <cell r="AY27">
            <v>35.1785</v>
          </cell>
          <cell r="AZ27">
            <v>20.102</v>
          </cell>
          <cell r="BA27">
            <v>10.051</v>
          </cell>
          <cell r="BB27">
            <v>10.051</v>
          </cell>
          <cell r="BC27">
            <v>10.051</v>
          </cell>
          <cell r="BD27">
            <v>20.102</v>
          </cell>
          <cell r="BE27">
            <v>35.1785</v>
          </cell>
          <cell r="BF27">
            <v>60.305999999999997</v>
          </cell>
          <cell r="BG27">
            <v>95.484499999999997</v>
          </cell>
          <cell r="BH27">
            <v>502.55</v>
          </cell>
          <cell r="BI27">
            <v>47.95</v>
          </cell>
        </row>
        <row r="28">
          <cell r="H28">
            <v>0</v>
          </cell>
          <cell r="I28">
            <v>18.781788351107465</v>
          </cell>
          <cell r="J28">
            <v>36.628383921246922</v>
          </cell>
          <cell r="K28">
            <v>39.589827727645613</v>
          </cell>
          <cell r="M28">
            <v>52.557894736842108</v>
          </cell>
          <cell r="N28">
            <v>190</v>
          </cell>
          <cell r="O28">
            <v>26.278947368421054</v>
          </cell>
          <cell r="P28">
            <v>63</v>
          </cell>
          <cell r="Q28">
            <v>37</v>
          </cell>
          <cell r="S28">
            <v>15</v>
          </cell>
          <cell r="T28">
            <v>61.95000000000001</v>
          </cell>
          <cell r="U28">
            <v>8.35</v>
          </cell>
          <cell r="V28">
            <v>14.700000000000001</v>
          </cell>
          <cell r="X28">
            <v>25269.165000000005</v>
          </cell>
          <cell r="AA28">
            <v>5023.9815351992793</v>
          </cell>
          <cell r="AB28">
            <v>4993</v>
          </cell>
          <cell r="AD28">
            <v>1980</v>
          </cell>
          <cell r="AH28">
            <v>1.7873145825155614</v>
          </cell>
          <cell r="AI28">
            <v>1.5887240733471657</v>
          </cell>
          <cell r="AJ28">
            <v>1.5887240733471657</v>
          </cell>
          <cell r="AK28">
            <v>1.39013356417877</v>
          </cell>
          <cell r="AL28">
            <v>1.39013356417877</v>
          </cell>
          <cell r="AM28">
            <v>1.5887240733471657</v>
          </cell>
          <cell r="AN28">
            <v>1.7873145825155614</v>
          </cell>
          <cell r="AO28">
            <v>1.7873145825155614</v>
          </cell>
          <cell r="AP28">
            <v>1.5887240733471657</v>
          </cell>
          <cell r="AQ28">
            <v>1.39013356417877</v>
          </cell>
          <cell r="AR28">
            <v>1.5887240733471657</v>
          </cell>
          <cell r="AS28">
            <v>1.9859050916839571</v>
          </cell>
          <cell r="AT28">
            <v>19.859050916839571</v>
          </cell>
          <cell r="AU28">
            <v>100</v>
          </cell>
          <cell r="AV28">
            <v>79.888000000000005</v>
          </cell>
          <cell r="AW28">
            <v>69.902000000000001</v>
          </cell>
          <cell r="AX28">
            <v>54.923000000000002</v>
          </cell>
          <cell r="AY28">
            <v>34.951000000000001</v>
          </cell>
          <cell r="AZ28">
            <v>19.972000000000001</v>
          </cell>
          <cell r="BA28">
            <v>9.9860000000000007</v>
          </cell>
          <cell r="BB28">
            <v>9.9860000000000007</v>
          </cell>
          <cell r="BC28">
            <v>9.9860000000000007</v>
          </cell>
          <cell r="BD28">
            <v>19.972000000000001</v>
          </cell>
          <cell r="BE28">
            <v>34.951000000000001</v>
          </cell>
          <cell r="BF28">
            <v>59.916000000000004</v>
          </cell>
          <cell r="BG28">
            <v>94.867000000000004</v>
          </cell>
          <cell r="BH28">
            <v>499.3</v>
          </cell>
          <cell r="BI28">
            <v>47.95</v>
          </cell>
        </row>
        <row r="29">
          <cell r="H29">
            <v>0</v>
          </cell>
          <cell r="I29">
            <v>73.743232157506156</v>
          </cell>
          <cell r="J29">
            <v>143.8146021328958</v>
          </cell>
          <cell r="K29">
            <v>155.44216570959804</v>
          </cell>
          <cell r="M29">
            <v>44.53839142091153</v>
          </cell>
          <cell r="N29">
            <v>746</v>
          </cell>
          <cell r="O29">
            <v>22.269195710455765</v>
          </cell>
          <cell r="P29">
            <v>63</v>
          </cell>
          <cell r="Q29">
            <v>37</v>
          </cell>
          <cell r="S29">
            <v>15</v>
          </cell>
          <cell r="T29">
            <v>61.95000000000001</v>
          </cell>
          <cell r="U29">
            <v>8.35</v>
          </cell>
          <cell r="V29">
            <v>14.700000000000001</v>
          </cell>
          <cell r="X29">
            <v>25269.165000000005</v>
          </cell>
          <cell r="AA29">
            <v>16715.902448946385</v>
          </cell>
          <cell r="AB29">
            <v>16612.82</v>
          </cell>
          <cell r="AD29">
            <v>1975</v>
          </cell>
          <cell r="AH29">
            <v>5.9467925981786847</v>
          </cell>
          <cell r="AI29">
            <v>5.28603786504772</v>
          </cell>
          <cell r="AJ29">
            <v>5.28603786504772</v>
          </cell>
          <cell r="AK29">
            <v>4.6252831319167553</v>
          </cell>
          <cell r="AL29">
            <v>4.6252831319167553</v>
          </cell>
          <cell r="AM29">
            <v>5.28603786504772</v>
          </cell>
          <cell r="AN29">
            <v>5.9467925981786847</v>
          </cell>
          <cell r="AO29">
            <v>5.9467925981786847</v>
          </cell>
          <cell r="AP29">
            <v>5.28603786504772</v>
          </cell>
          <cell r="AQ29">
            <v>4.6252831319167553</v>
          </cell>
          <cell r="AR29">
            <v>5.28603786504772</v>
          </cell>
          <cell r="AS29">
            <v>6.6075473313096502</v>
          </cell>
          <cell r="AT29">
            <v>66.075473313096495</v>
          </cell>
          <cell r="AU29">
            <v>100</v>
          </cell>
          <cell r="AV29">
            <v>265.80511999999999</v>
          </cell>
          <cell r="AW29">
            <v>232.57947999999999</v>
          </cell>
          <cell r="AX29">
            <v>182.74101999999999</v>
          </cell>
          <cell r="AY29">
            <v>116.28973999999999</v>
          </cell>
          <cell r="AZ29">
            <v>66.451279999999997</v>
          </cell>
          <cell r="BA29">
            <v>33.225639999999999</v>
          </cell>
          <cell r="BB29">
            <v>33.225639999999999</v>
          </cell>
          <cell r="BC29">
            <v>33.225639999999999</v>
          </cell>
          <cell r="BD29">
            <v>66.451279999999997</v>
          </cell>
          <cell r="BE29">
            <v>116.28973999999999</v>
          </cell>
          <cell r="BF29">
            <v>199.35383999999999</v>
          </cell>
          <cell r="BG29">
            <v>315.64357999999999</v>
          </cell>
          <cell r="BH29">
            <v>1661.2819999999999</v>
          </cell>
          <cell r="BI29">
            <v>47.95</v>
          </cell>
        </row>
        <row r="30">
          <cell r="H30">
            <v>0</v>
          </cell>
          <cell r="I30">
            <v>8.6989335520918782</v>
          </cell>
          <cell r="J30">
            <v>16.964725184577521</v>
          </cell>
          <cell r="K30">
            <v>18.336341263330599</v>
          </cell>
          <cell r="M30">
            <v>73.856363636363639</v>
          </cell>
          <cell r="N30">
            <v>88</v>
          </cell>
          <cell r="O30">
            <v>36.92818181818182</v>
          </cell>
          <cell r="P30">
            <v>63</v>
          </cell>
          <cell r="Q30">
            <v>37</v>
          </cell>
          <cell r="S30">
            <v>15</v>
          </cell>
          <cell r="T30">
            <v>61.95000000000001</v>
          </cell>
          <cell r="U30">
            <v>8.35</v>
          </cell>
          <cell r="V30">
            <v>14.700000000000001</v>
          </cell>
          <cell r="X30">
            <v>25269.165000000005</v>
          </cell>
          <cell r="AA30">
            <v>3269.8442450042849</v>
          </cell>
          <cell r="AB30">
            <v>3249.68</v>
          </cell>
          <cell r="AD30">
            <v>1975</v>
          </cell>
          <cell r="AH30">
            <v>1.1632686666351231</v>
          </cell>
          <cell r="AI30">
            <v>1.0340165925645539</v>
          </cell>
          <cell r="AJ30">
            <v>1.0340165925645539</v>
          </cell>
          <cell r="AK30">
            <v>0.90476451849398465</v>
          </cell>
          <cell r="AL30">
            <v>0.90476451849398465</v>
          </cell>
          <cell r="AM30">
            <v>1.0340165925645539</v>
          </cell>
          <cell r="AN30">
            <v>1.1632686666351231</v>
          </cell>
          <cell r="AO30">
            <v>1.1632686666351231</v>
          </cell>
          <cell r="AP30">
            <v>1.0340165925645539</v>
          </cell>
          <cell r="AQ30">
            <v>0.90476451849398465</v>
          </cell>
          <cell r="AR30">
            <v>1.0340165925645539</v>
          </cell>
          <cell r="AS30">
            <v>1.2925207407056925</v>
          </cell>
          <cell r="AT30">
            <v>12.925207407056924</v>
          </cell>
          <cell r="AU30">
            <v>100</v>
          </cell>
          <cell r="AV30">
            <v>51.994880000000002</v>
          </cell>
          <cell r="AW30">
            <v>45.495519999999999</v>
          </cell>
          <cell r="AX30">
            <v>35.746479999999998</v>
          </cell>
          <cell r="AY30">
            <v>22.74776</v>
          </cell>
          <cell r="AZ30">
            <v>12.99872</v>
          </cell>
          <cell r="BA30">
            <v>6.4993600000000002</v>
          </cell>
          <cell r="BB30">
            <v>6.4993600000000002</v>
          </cell>
          <cell r="BC30">
            <v>6.4993600000000002</v>
          </cell>
          <cell r="BD30">
            <v>12.99872</v>
          </cell>
          <cell r="BE30">
            <v>22.74776</v>
          </cell>
          <cell r="BF30">
            <v>38.996160000000003</v>
          </cell>
          <cell r="BG30">
            <v>61.743920000000003</v>
          </cell>
          <cell r="BH30">
            <v>324.96800000000002</v>
          </cell>
          <cell r="BI30">
            <v>47.95</v>
          </cell>
        </row>
        <row r="31">
          <cell r="H31">
            <v>0</v>
          </cell>
          <cell r="I31">
            <v>87.384741591468412</v>
          </cell>
          <cell r="J31">
            <v>170.41837571780147</v>
          </cell>
          <cell r="K31">
            <v>184.19688269073012</v>
          </cell>
          <cell r="M31">
            <v>43.488099547511318</v>
          </cell>
          <cell r="N31">
            <v>884</v>
          </cell>
          <cell r="O31">
            <v>21.744049773755659</v>
          </cell>
          <cell r="P31">
            <v>63</v>
          </cell>
          <cell r="Q31">
            <v>37</v>
          </cell>
          <cell r="S31">
            <v>15</v>
          </cell>
          <cell r="T31">
            <v>61.95000000000001</v>
          </cell>
          <cell r="U31">
            <v>8.35</v>
          </cell>
          <cell r="V31">
            <v>14.700000000000001</v>
          </cell>
          <cell r="X31">
            <v>25269.165000000005</v>
          </cell>
          <cell r="AA31">
            <v>19341.010781975048</v>
          </cell>
          <cell r="AB31">
            <v>19221.740000000002</v>
          </cell>
          <cell r="AD31">
            <v>1976</v>
          </cell>
          <cell r="AH31">
            <v>6.8806922097581964</v>
          </cell>
          <cell r="AI31">
            <v>6.1161708531183967</v>
          </cell>
          <cell r="AJ31">
            <v>6.1161708531183967</v>
          </cell>
          <cell r="AK31">
            <v>5.351649496478597</v>
          </cell>
          <cell r="AL31">
            <v>5.351649496478597</v>
          </cell>
          <cell r="AM31">
            <v>6.1161708531183967</v>
          </cell>
          <cell r="AN31">
            <v>6.8806922097581964</v>
          </cell>
          <cell r="AO31">
            <v>6.8806922097581964</v>
          </cell>
          <cell r="AP31">
            <v>6.1161708531183967</v>
          </cell>
          <cell r="AQ31">
            <v>5.351649496478597</v>
          </cell>
          <cell r="AR31">
            <v>6.1161708531183967</v>
          </cell>
          <cell r="AS31">
            <v>7.6452135663979961</v>
          </cell>
          <cell r="AT31">
            <v>76.452135663979959</v>
          </cell>
          <cell r="AU31">
            <v>100</v>
          </cell>
          <cell r="AV31">
            <v>307.54784000000001</v>
          </cell>
          <cell r="AW31">
            <v>269.10435999999999</v>
          </cell>
          <cell r="AX31">
            <v>211.43914000000001</v>
          </cell>
          <cell r="AY31">
            <v>134.55217999999999</v>
          </cell>
          <cell r="AZ31">
            <v>76.886960000000002</v>
          </cell>
          <cell r="BA31">
            <v>38.443480000000001</v>
          </cell>
          <cell r="BB31">
            <v>38.443480000000001</v>
          </cell>
          <cell r="BC31">
            <v>38.443480000000001</v>
          </cell>
          <cell r="BD31">
            <v>76.886960000000002</v>
          </cell>
          <cell r="BE31">
            <v>134.55217999999999</v>
          </cell>
          <cell r="BF31">
            <v>230.66088000000002</v>
          </cell>
          <cell r="BG31">
            <v>365.21305999999998</v>
          </cell>
          <cell r="BH31">
            <v>1922.1740000000002</v>
          </cell>
          <cell r="BI31">
            <v>47.95</v>
          </cell>
        </row>
        <row r="32">
          <cell r="H32">
            <v>0</v>
          </cell>
          <cell r="I32">
            <v>8.5012305168170634</v>
          </cell>
          <cell r="J32">
            <v>16.579163248564395</v>
          </cell>
          <cell r="K32">
            <v>17.919606234618541</v>
          </cell>
          <cell r="M32">
            <v>73.970930232558146</v>
          </cell>
          <cell r="N32">
            <v>86</v>
          </cell>
          <cell r="O32">
            <v>36.985465116279073</v>
          </cell>
          <cell r="P32">
            <v>63</v>
          </cell>
          <cell r="Q32">
            <v>37</v>
          </cell>
          <cell r="S32">
            <v>15</v>
          </cell>
          <cell r="T32">
            <v>61.95000000000001</v>
          </cell>
          <cell r="U32">
            <v>8.35</v>
          </cell>
          <cell r="V32">
            <v>14.700000000000001</v>
          </cell>
          <cell r="X32">
            <v>25269.165000000005</v>
          </cell>
          <cell r="AA32">
            <v>3200.4865347656937</v>
          </cell>
          <cell r="AB32">
            <v>3180.75</v>
          </cell>
          <cell r="AD32">
            <v>1974</v>
          </cell>
          <cell r="AH32">
            <v>1.1385942035522476</v>
          </cell>
          <cell r="AI32">
            <v>1.0120837364908868</v>
          </cell>
          <cell r="AJ32">
            <v>1.0120837364908868</v>
          </cell>
          <cell r="AK32">
            <v>0.88557326942952597</v>
          </cell>
          <cell r="AL32">
            <v>0.88557326942952597</v>
          </cell>
          <cell r="AM32">
            <v>1.0120837364908868</v>
          </cell>
          <cell r="AN32">
            <v>1.1385942035522476</v>
          </cell>
          <cell r="AO32">
            <v>1.1385942035522476</v>
          </cell>
          <cell r="AP32">
            <v>1.0120837364908868</v>
          </cell>
          <cell r="AQ32">
            <v>0.88557326942952597</v>
          </cell>
          <cell r="AR32">
            <v>1.0120837364908868</v>
          </cell>
          <cell r="AS32">
            <v>1.2651046706136084</v>
          </cell>
          <cell r="AT32">
            <v>12.651046706136086</v>
          </cell>
          <cell r="AU32">
            <v>100</v>
          </cell>
          <cell r="AV32">
            <v>50.891999999999996</v>
          </cell>
          <cell r="AW32">
            <v>44.530499999999996</v>
          </cell>
          <cell r="AX32">
            <v>34.988249999999994</v>
          </cell>
          <cell r="AY32">
            <v>22.265249999999998</v>
          </cell>
          <cell r="AZ32">
            <v>12.722999999999999</v>
          </cell>
          <cell r="BA32">
            <v>6.3614999999999995</v>
          </cell>
          <cell r="BB32">
            <v>6.3614999999999995</v>
          </cell>
          <cell r="BC32">
            <v>6.3614999999999995</v>
          </cell>
          <cell r="BD32">
            <v>12.722999999999999</v>
          </cell>
          <cell r="BE32">
            <v>22.265249999999998</v>
          </cell>
          <cell r="BF32">
            <v>38.168999999999997</v>
          </cell>
          <cell r="BG32">
            <v>60.434249999999992</v>
          </cell>
          <cell r="BH32">
            <v>318.07499999999999</v>
          </cell>
          <cell r="BI32">
            <v>47.95</v>
          </cell>
        </row>
        <row r="33">
          <cell r="H33">
            <v>0</v>
          </cell>
          <cell r="I33">
            <v>86.396226415094333</v>
          </cell>
          <cell r="J33">
            <v>168.49056603773585</v>
          </cell>
          <cell r="K33">
            <v>182.11320754716982</v>
          </cell>
          <cell r="M33">
            <v>45.425400457665909</v>
          </cell>
          <cell r="N33">
            <v>874</v>
          </cell>
          <cell r="O33">
            <v>22.712700228832954</v>
          </cell>
          <cell r="P33">
            <v>63</v>
          </cell>
          <cell r="Q33">
            <v>37</v>
          </cell>
          <cell r="S33">
            <v>15</v>
          </cell>
          <cell r="T33">
            <v>61.95000000000001</v>
          </cell>
          <cell r="U33">
            <v>8.35</v>
          </cell>
          <cell r="V33">
            <v>14.700000000000001</v>
          </cell>
          <cell r="X33">
            <v>25269.165000000005</v>
          </cell>
          <cell r="AA33">
            <v>19974.074716019906</v>
          </cell>
          <cell r="AB33">
            <v>19850.900000000001</v>
          </cell>
          <cell r="AD33">
            <v>1974</v>
          </cell>
          <cell r="AH33">
            <v>7.105908881645937</v>
          </cell>
          <cell r="AI33">
            <v>6.3163634503519441</v>
          </cell>
          <cell r="AJ33">
            <v>6.3163634503519441</v>
          </cell>
          <cell r="AK33">
            <v>5.5268180190579512</v>
          </cell>
          <cell r="AL33">
            <v>5.5268180190579512</v>
          </cell>
          <cell r="AM33">
            <v>6.3163634503519441</v>
          </cell>
          <cell r="AN33">
            <v>7.105908881645937</v>
          </cell>
          <cell r="AO33">
            <v>7.105908881645937</v>
          </cell>
          <cell r="AP33">
            <v>6.3163634503519441</v>
          </cell>
          <cell r="AQ33">
            <v>5.5268180190579512</v>
          </cell>
          <cell r="AR33">
            <v>6.3163634503519441</v>
          </cell>
          <cell r="AS33">
            <v>7.8954543129399299</v>
          </cell>
          <cell r="AT33">
            <v>78.954543129399298</v>
          </cell>
          <cell r="AU33">
            <v>100</v>
          </cell>
          <cell r="AV33">
            <v>317.61440000000005</v>
          </cell>
          <cell r="AW33">
            <v>277.91260000000005</v>
          </cell>
          <cell r="AX33">
            <v>218.35990000000004</v>
          </cell>
          <cell r="AY33">
            <v>138.95630000000003</v>
          </cell>
          <cell r="AZ33">
            <v>79.403600000000012</v>
          </cell>
          <cell r="BA33">
            <v>39.701800000000006</v>
          </cell>
          <cell r="BB33">
            <v>39.701800000000006</v>
          </cell>
          <cell r="BC33">
            <v>39.701800000000006</v>
          </cell>
          <cell r="BD33">
            <v>79.403600000000012</v>
          </cell>
          <cell r="BE33">
            <v>138.95630000000003</v>
          </cell>
          <cell r="BF33">
            <v>238.21080000000003</v>
          </cell>
          <cell r="BG33">
            <v>377.16710000000006</v>
          </cell>
          <cell r="BH33">
            <v>1985.0900000000001</v>
          </cell>
          <cell r="BI33">
            <v>47.95</v>
          </cell>
        </row>
        <row r="34">
          <cell r="H34">
            <v>0</v>
          </cell>
          <cell r="I34">
            <v>8.5012305168170634</v>
          </cell>
          <cell r="J34">
            <v>16.579163248564395</v>
          </cell>
          <cell r="K34">
            <v>17.919606234618541</v>
          </cell>
          <cell r="M34">
            <v>73.515116279069773</v>
          </cell>
          <cell r="N34">
            <v>86</v>
          </cell>
          <cell r="O34">
            <v>36.757558139534886</v>
          </cell>
          <cell r="P34">
            <v>63</v>
          </cell>
          <cell r="Q34">
            <v>37</v>
          </cell>
          <cell r="S34">
            <v>15</v>
          </cell>
          <cell r="T34">
            <v>61.95000000000001</v>
          </cell>
          <cell r="U34">
            <v>8.35</v>
          </cell>
          <cell r="V34">
            <v>14.700000000000001</v>
          </cell>
          <cell r="X34">
            <v>25269.165000000005</v>
          </cell>
          <cell r="AA34">
            <v>3180.7649168826761</v>
          </cell>
          <cell r="AB34">
            <v>3161.15</v>
          </cell>
          <cell r="AD34">
            <v>1990</v>
          </cell>
          <cell r="AH34">
            <v>1.1315781078548104</v>
          </cell>
          <cell r="AI34">
            <v>1.0058472069820537</v>
          </cell>
          <cell r="AJ34">
            <v>1.0058472069820537</v>
          </cell>
          <cell r="AK34">
            <v>0.88011630610929692</v>
          </cell>
          <cell r="AL34">
            <v>0.88011630610929692</v>
          </cell>
          <cell r="AM34">
            <v>1.0058472069820537</v>
          </cell>
          <cell r="AN34">
            <v>1.1315781078548104</v>
          </cell>
          <cell r="AO34">
            <v>1.1315781078548104</v>
          </cell>
          <cell r="AP34">
            <v>1.0058472069820537</v>
          </cell>
          <cell r="AQ34">
            <v>0.88011630610929692</v>
          </cell>
          <cell r="AR34">
            <v>1.0058472069820537</v>
          </cell>
          <cell r="AS34">
            <v>1.2573090087275671</v>
          </cell>
          <cell r="AT34">
            <v>12.57309008727567</v>
          </cell>
          <cell r="AU34">
            <v>100</v>
          </cell>
          <cell r="AV34">
            <v>50.578400000000002</v>
          </cell>
          <cell r="AW34">
            <v>44.256100000000004</v>
          </cell>
          <cell r="AX34">
            <v>34.772649999999999</v>
          </cell>
          <cell r="AY34">
            <v>22.128050000000002</v>
          </cell>
          <cell r="AZ34">
            <v>12.644600000000001</v>
          </cell>
          <cell r="BA34">
            <v>6.3223000000000003</v>
          </cell>
          <cell r="BB34">
            <v>6.3223000000000003</v>
          </cell>
          <cell r="BC34">
            <v>6.3223000000000003</v>
          </cell>
          <cell r="BD34">
            <v>12.644600000000001</v>
          </cell>
          <cell r="BE34">
            <v>22.128050000000002</v>
          </cell>
          <cell r="BF34">
            <v>37.933800000000005</v>
          </cell>
          <cell r="BG34">
            <v>60.06185</v>
          </cell>
          <cell r="BH34">
            <v>316.11500000000001</v>
          </cell>
          <cell r="BI34">
            <v>47.95</v>
          </cell>
        </row>
        <row r="35">
          <cell r="I35">
            <v>8.6989335520918782</v>
          </cell>
          <cell r="J35">
            <v>16.964725184577521</v>
          </cell>
          <cell r="K35">
            <v>18.336341263330599</v>
          </cell>
          <cell r="M35">
            <v>73.521818181818176</v>
          </cell>
          <cell r="N35">
            <v>88</v>
          </cell>
          <cell r="O35">
            <v>36.760909090909088</v>
          </cell>
          <cell r="P35">
            <v>63</v>
          </cell>
          <cell r="Q35">
            <v>37</v>
          </cell>
          <cell r="S35">
            <v>15</v>
          </cell>
          <cell r="T35">
            <v>61.95000000000001</v>
          </cell>
          <cell r="U35">
            <v>8.35</v>
          </cell>
          <cell r="V35">
            <v>14.700000000000001</v>
          </cell>
          <cell r="X35">
            <v>25269.165000000005</v>
          </cell>
          <cell r="AA35">
            <v>3255.032907492141</v>
          </cell>
          <cell r="AB35">
            <v>3234.96</v>
          </cell>
          <cell r="AD35">
            <v>1988</v>
          </cell>
          <cell r="AH35">
            <v>1.1579994355807213</v>
          </cell>
          <cell r="AI35">
            <v>1.0293328316273078</v>
          </cell>
          <cell r="AJ35">
            <v>1.0293328316273078</v>
          </cell>
          <cell r="AK35">
            <v>0.90066622767389437</v>
          </cell>
          <cell r="AL35">
            <v>0.90066622767389437</v>
          </cell>
          <cell r="AM35">
            <v>1.0293328316273078</v>
          </cell>
          <cell r="AN35">
            <v>1.1579994355807213</v>
          </cell>
          <cell r="AO35">
            <v>1.1579994355807213</v>
          </cell>
          <cell r="AP35">
            <v>1.0293328316273078</v>
          </cell>
          <cell r="AQ35">
            <v>0.90066622767389437</v>
          </cell>
          <cell r="AR35">
            <v>1.0293328316273078</v>
          </cell>
          <cell r="AS35">
            <v>1.2866660395341347</v>
          </cell>
          <cell r="AT35">
            <v>12.866660395341347</v>
          </cell>
          <cell r="AU35">
            <v>100</v>
          </cell>
          <cell r="AV35">
            <v>51.759359999999994</v>
          </cell>
          <cell r="AW35">
            <v>45.289439999999992</v>
          </cell>
          <cell r="AX35">
            <v>35.584559999999996</v>
          </cell>
          <cell r="AY35">
            <v>22.644719999999996</v>
          </cell>
          <cell r="AZ35">
            <v>12.939839999999998</v>
          </cell>
          <cell r="BA35">
            <v>6.4699199999999992</v>
          </cell>
          <cell r="BB35">
            <v>6.4699199999999992</v>
          </cell>
          <cell r="BC35">
            <v>6.4699199999999992</v>
          </cell>
          <cell r="BD35">
            <v>12.939839999999998</v>
          </cell>
          <cell r="BE35">
            <v>22.644719999999996</v>
          </cell>
          <cell r="BF35">
            <v>38.819519999999997</v>
          </cell>
          <cell r="BG35">
            <v>61.46423999999999</v>
          </cell>
          <cell r="BH35">
            <v>323.49599999999998</v>
          </cell>
          <cell r="BI35">
            <v>47.95</v>
          </cell>
        </row>
        <row r="36">
          <cell r="I36">
            <v>8.6989335520918782</v>
          </cell>
          <cell r="J36">
            <v>16.964725184577521</v>
          </cell>
          <cell r="K36">
            <v>18.336341263330599</v>
          </cell>
          <cell r="M36">
            <v>73.521818181818176</v>
          </cell>
          <cell r="N36">
            <v>88</v>
          </cell>
          <cell r="O36">
            <v>36.477272727272727</v>
          </cell>
          <cell r="P36">
            <v>63</v>
          </cell>
          <cell r="Q36">
            <v>37</v>
          </cell>
          <cell r="S36">
            <v>15</v>
          </cell>
          <cell r="T36">
            <v>61.95000000000001</v>
          </cell>
          <cell r="U36">
            <v>8.35</v>
          </cell>
          <cell r="V36">
            <v>14.700000000000001</v>
          </cell>
          <cell r="X36">
            <v>25269.165000000005</v>
          </cell>
          <cell r="AA36">
            <v>3229.9180308411151</v>
          </cell>
          <cell r="AB36">
            <v>3210</v>
          </cell>
          <cell r="AD36">
            <v>1990</v>
          </cell>
          <cell r="AH36">
            <v>1.1490646524884744</v>
          </cell>
          <cell r="AI36">
            <v>1.0213908022119773</v>
          </cell>
          <cell r="AJ36">
            <v>1.0213908022119773</v>
          </cell>
          <cell r="AK36">
            <v>0.89371695193548017</v>
          </cell>
          <cell r="AL36">
            <v>0.89371695193548017</v>
          </cell>
          <cell r="AM36">
            <v>1.0213908022119773</v>
          </cell>
          <cell r="AN36">
            <v>1.1490646524884744</v>
          </cell>
          <cell r="AO36">
            <v>1.1490646524884744</v>
          </cell>
          <cell r="AP36">
            <v>1.0213908022119773</v>
          </cell>
          <cell r="AQ36">
            <v>0.89371695193548017</v>
          </cell>
          <cell r="AR36">
            <v>1.0213908022119773</v>
          </cell>
          <cell r="AS36">
            <v>1.2767385027649716</v>
          </cell>
          <cell r="AT36">
            <v>12.767385027649716</v>
          </cell>
          <cell r="AU36">
            <v>100</v>
          </cell>
          <cell r="AV36">
            <v>51.36</v>
          </cell>
          <cell r="AW36">
            <v>44.94</v>
          </cell>
          <cell r="AX36">
            <v>35.31</v>
          </cell>
          <cell r="AY36">
            <v>22.47</v>
          </cell>
          <cell r="AZ36">
            <v>12.84</v>
          </cell>
          <cell r="BA36">
            <v>6.42</v>
          </cell>
          <cell r="BB36">
            <v>6.42</v>
          </cell>
          <cell r="BC36">
            <v>6.42</v>
          </cell>
          <cell r="BD36">
            <v>12.84</v>
          </cell>
          <cell r="BE36">
            <v>22.47</v>
          </cell>
          <cell r="BF36">
            <v>38.519999999999996</v>
          </cell>
          <cell r="BG36">
            <v>60.99</v>
          </cell>
          <cell r="BH36">
            <v>321</v>
          </cell>
          <cell r="BI36">
            <v>47.95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elp"/>
    </sheetNames>
    <sheetDataSet>
      <sheetData sheetId="0">
        <row r="5">
          <cell r="H5">
            <v>7</v>
          </cell>
          <cell r="I5">
            <v>10</v>
          </cell>
          <cell r="J5">
            <v>18</v>
          </cell>
          <cell r="K5">
            <v>5</v>
          </cell>
          <cell r="L5">
            <v>40</v>
          </cell>
          <cell r="M5">
            <v>60</v>
          </cell>
          <cell r="N5">
            <v>70</v>
          </cell>
          <cell r="O5">
            <v>30.285714285714285</v>
          </cell>
          <cell r="P5">
            <v>90</v>
          </cell>
          <cell r="Q5">
            <v>10</v>
          </cell>
          <cell r="S5">
            <v>10</v>
          </cell>
          <cell r="T5">
            <v>30</v>
          </cell>
          <cell r="U5">
            <v>10</v>
          </cell>
          <cell r="V5">
            <v>50</v>
          </cell>
          <cell r="X5">
            <v>1000</v>
          </cell>
          <cell r="Y5">
            <v>5</v>
          </cell>
          <cell r="AA5">
            <v>2720</v>
          </cell>
          <cell r="AB5">
            <v>2400</v>
          </cell>
          <cell r="AC5">
            <v>88.235294117647058</v>
          </cell>
          <cell r="AD5">
            <v>1975</v>
          </cell>
          <cell r="AG5">
            <v>9.59</v>
          </cell>
          <cell r="AH5">
            <v>2.0714399999999999</v>
          </cell>
          <cell r="AI5">
            <v>1.8412799999999998</v>
          </cell>
          <cell r="AJ5">
            <v>1.8412799999999998</v>
          </cell>
          <cell r="AK5">
            <v>1.6111199999999999</v>
          </cell>
          <cell r="AL5">
            <v>1.6111199999999999</v>
          </cell>
          <cell r="AM5">
            <v>1.8412799999999998</v>
          </cell>
          <cell r="AN5">
            <v>2.0714399999999999</v>
          </cell>
          <cell r="AO5">
            <v>2.0714399999999999</v>
          </cell>
          <cell r="AP5">
            <v>1.8412799999999998</v>
          </cell>
          <cell r="AQ5">
            <v>1.6111199999999999</v>
          </cell>
          <cell r="AR5">
            <v>1.8412799999999998</v>
          </cell>
          <cell r="AS5">
            <v>2.3015999999999996</v>
          </cell>
          <cell r="AT5">
            <v>23.015999999999998</v>
          </cell>
          <cell r="AU5">
            <v>243.49</v>
          </cell>
          <cell r="AV5">
            <v>93.500159999999994</v>
          </cell>
          <cell r="AW5">
            <v>81.812639999999988</v>
          </cell>
          <cell r="AX5">
            <v>64.281359999999992</v>
          </cell>
          <cell r="AY5">
            <v>40.906319999999994</v>
          </cell>
          <cell r="AZ5">
            <v>23.375039999999998</v>
          </cell>
          <cell r="BA5">
            <v>11.687519999999999</v>
          </cell>
          <cell r="BB5">
            <v>11.687519999999999</v>
          </cell>
          <cell r="BC5">
            <v>11.687519999999999</v>
          </cell>
          <cell r="BD5">
            <v>23.375039999999998</v>
          </cell>
          <cell r="BE5">
            <v>40.906319999999994</v>
          </cell>
          <cell r="BF5">
            <v>70.125119999999995</v>
          </cell>
          <cell r="BG5">
            <v>111.03143999999999</v>
          </cell>
          <cell r="BH5">
            <v>584.37599999999998</v>
          </cell>
          <cell r="BI5">
            <v>62</v>
          </cell>
          <cell r="BJ5">
            <v>5797.0099199999995</v>
          </cell>
          <cell r="BK5">
            <v>5072.3836799999999</v>
          </cell>
          <cell r="BL5">
            <v>3985.4443199999996</v>
          </cell>
          <cell r="BM5">
            <v>2536.19184</v>
          </cell>
          <cell r="BN5">
            <v>1449.2524799999999</v>
          </cell>
          <cell r="BO5">
            <v>724.62623999999994</v>
          </cell>
          <cell r="BP5">
            <v>724.62623999999994</v>
          </cell>
          <cell r="BQ5">
            <v>724.62623999999994</v>
          </cell>
          <cell r="BR5">
            <v>1449.2524799999999</v>
          </cell>
          <cell r="BS5">
            <v>2536.19184</v>
          </cell>
          <cell r="BT5">
            <v>4347.7574399999994</v>
          </cell>
          <cell r="BU5">
            <v>6883.9492799999998</v>
          </cell>
          <cell r="BV5">
            <v>36231.311999999998</v>
          </cell>
        </row>
        <row r="6">
          <cell r="H6">
            <v>5</v>
          </cell>
          <cell r="I6">
            <v>10</v>
          </cell>
          <cell r="J6">
            <v>13</v>
          </cell>
          <cell r="K6">
            <v>10</v>
          </cell>
          <cell r="L6">
            <v>38</v>
          </cell>
          <cell r="M6">
            <v>80</v>
          </cell>
          <cell r="N6">
            <v>80</v>
          </cell>
          <cell r="O6">
            <v>35.625</v>
          </cell>
          <cell r="P6">
            <v>80</v>
          </cell>
          <cell r="Q6">
            <v>20</v>
          </cell>
          <cell r="S6">
            <v>20</v>
          </cell>
          <cell r="T6">
            <v>45</v>
          </cell>
          <cell r="U6">
            <v>5</v>
          </cell>
          <cell r="V6">
            <v>30</v>
          </cell>
          <cell r="X6">
            <v>1500</v>
          </cell>
          <cell r="Y6">
            <v>3</v>
          </cell>
          <cell r="AA6">
            <v>4670</v>
          </cell>
          <cell r="AB6">
            <v>3040</v>
          </cell>
          <cell r="AC6">
            <v>65.096359743040694</v>
          </cell>
          <cell r="AD6">
            <v>1983</v>
          </cell>
          <cell r="AG6">
            <v>11.64</v>
          </cell>
          <cell r="AH6">
            <v>3.1847039999999995</v>
          </cell>
          <cell r="AI6">
            <v>2.8308479999999996</v>
          </cell>
          <cell r="AJ6">
            <v>2.8308479999999996</v>
          </cell>
          <cell r="AK6">
            <v>2.4769919999999996</v>
          </cell>
          <cell r="AL6">
            <v>2.4769919999999996</v>
          </cell>
          <cell r="AM6">
            <v>2.8308479999999996</v>
          </cell>
          <cell r="AN6">
            <v>3.1847039999999995</v>
          </cell>
          <cell r="AO6">
            <v>3.1847039999999995</v>
          </cell>
          <cell r="AP6">
            <v>2.8308479999999996</v>
          </cell>
          <cell r="AQ6">
            <v>2.4769919999999996</v>
          </cell>
          <cell r="AR6">
            <v>2.8308479999999996</v>
          </cell>
          <cell r="AS6">
            <v>3.5385599999999995</v>
          </cell>
          <cell r="AT6">
            <v>35.385599999999997</v>
          </cell>
          <cell r="AU6">
            <v>297.58999999999997</v>
          </cell>
          <cell r="AV6">
            <v>144.74777599999999</v>
          </cell>
          <cell r="AW6">
            <v>126.654304</v>
          </cell>
          <cell r="AX6">
            <v>99.514095999999995</v>
          </cell>
          <cell r="AY6">
            <v>63.327151999999998</v>
          </cell>
          <cell r="AZ6">
            <v>36.186943999999997</v>
          </cell>
          <cell r="BA6">
            <v>18.093471999999998</v>
          </cell>
          <cell r="BB6">
            <v>18.093471999999998</v>
          </cell>
          <cell r="BC6">
            <v>18.093471999999998</v>
          </cell>
          <cell r="BD6">
            <v>36.186943999999997</v>
          </cell>
          <cell r="BE6">
            <v>63.327151999999998</v>
          </cell>
          <cell r="BF6">
            <v>108.56083199999999</v>
          </cell>
          <cell r="BG6">
            <v>171.88798399999999</v>
          </cell>
          <cell r="BH6">
            <v>904.67359999999996</v>
          </cell>
          <cell r="BI6">
            <v>62</v>
          </cell>
          <cell r="BJ6">
            <v>8974.3621120000007</v>
          </cell>
          <cell r="BK6">
            <v>7852.5668480000004</v>
          </cell>
          <cell r="BL6">
            <v>6169.8739520000008</v>
          </cell>
          <cell r="BM6">
            <v>3926.2834240000002</v>
          </cell>
          <cell r="BN6">
            <v>2243.5905280000002</v>
          </cell>
          <cell r="BO6">
            <v>1121.7952640000001</v>
          </cell>
          <cell r="BP6">
            <v>1121.7952640000001</v>
          </cell>
          <cell r="BQ6">
            <v>1121.7952640000001</v>
          </cell>
          <cell r="BR6">
            <v>2243.5905280000002</v>
          </cell>
          <cell r="BS6">
            <v>3926.2834240000002</v>
          </cell>
          <cell r="BT6">
            <v>6730.7715840000001</v>
          </cell>
          <cell r="BU6">
            <v>10657.055008000001</v>
          </cell>
          <cell r="BV6">
            <v>56089.763200000001</v>
          </cell>
        </row>
        <row r="7">
          <cell r="H7">
            <v>8</v>
          </cell>
          <cell r="I7">
            <v>5</v>
          </cell>
          <cell r="J7">
            <v>30</v>
          </cell>
          <cell r="K7">
            <v>16</v>
          </cell>
          <cell r="L7">
            <v>59</v>
          </cell>
          <cell r="M7">
            <v>60</v>
          </cell>
          <cell r="N7">
            <v>70</v>
          </cell>
          <cell r="O7">
            <v>43.828571428571429</v>
          </cell>
          <cell r="P7">
            <v>70</v>
          </cell>
          <cell r="Q7">
            <v>30</v>
          </cell>
          <cell r="S7">
            <v>20</v>
          </cell>
          <cell r="T7">
            <v>45</v>
          </cell>
          <cell r="U7">
            <v>5</v>
          </cell>
          <cell r="V7">
            <v>30</v>
          </cell>
          <cell r="X7">
            <v>1500</v>
          </cell>
          <cell r="Y7">
            <v>3</v>
          </cell>
          <cell r="AA7">
            <v>5100</v>
          </cell>
          <cell r="AB7">
            <v>3540</v>
          </cell>
          <cell r="AC7">
            <v>69.411764705882348</v>
          </cell>
          <cell r="AD7">
            <v>1971</v>
          </cell>
          <cell r="AG7">
            <v>11.51</v>
          </cell>
          <cell r="AH7">
            <v>3.6670860000000003</v>
          </cell>
          <cell r="AI7">
            <v>3.2596320000000003</v>
          </cell>
          <cell r="AJ7">
            <v>3.2596320000000003</v>
          </cell>
          <cell r="AK7">
            <v>2.8521780000000003</v>
          </cell>
          <cell r="AL7">
            <v>2.8521780000000003</v>
          </cell>
          <cell r="AM7">
            <v>3.2596320000000003</v>
          </cell>
          <cell r="AN7">
            <v>3.6670860000000003</v>
          </cell>
          <cell r="AO7">
            <v>3.6670860000000003</v>
          </cell>
          <cell r="AP7">
            <v>3.2596320000000003</v>
          </cell>
          <cell r="AQ7">
            <v>2.8521780000000003</v>
          </cell>
          <cell r="AR7">
            <v>3.2596320000000003</v>
          </cell>
          <cell r="AS7">
            <v>4.0745400000000007</v>
          </cell>
          <cell r="AT7">
            <v>40.745400000000004</v>
          </cell>
          <cell r="AU7">
            <v>276.48</v>
          </cell>
          <cell r="AV7">
            <v>156.59827200000001</v>
          </cell>
          <cell r="AW7">
            <v>137.02348800000001</v>
          </cell>
          <cell r="AX7">
            <v>107.66131200000001</v>
          </cell>
          <cell r="AY7">
            <v>68.511744000000007</v>
          </cell>
          <cell r="AZ7">
            <v>39.149568000000002</v>
          </cell>
          <cell r="BA7">
            <v>19.574784000000001</v>
          </cell>
          <cell r="BB7">
            <v>19.574784000000001</v>
          </cell>
          <cell r="BC7">
            <v>19.574784000000001</v>
          </cell>
          <cell r="BD7">
            <v>39.149568000000002</v>
          </cell>
          <cell r="BE7">
            <v>68.511744000000007</v>
          </cell>
          <cell r="BF7">
            <v>117.44870400000001</v>
          </cell>
          <cell r="BG7">
            <v>185.96044800000001</v>
          </cell>
          <cell r="BH7">
            <v>978.7392000000001</v>
          </cell>
          <cell r="BI7">
            <v>62</v>
          </cell>
          <cell r="BJ7">
            <v>9709.0928640000002</v>
          </cell>
          <cell r="BK7">
            <v>8495.4562559999995</v>
          </cell>
          <cell r="BL7">
            <v>6675.0013440000002</v>
          </cell>
          <cell r="BM7">
            <v>4247.7281279999997</v>
          </cell>
          <cell r="BN7">
            <v>2427.273216</v>
          </cell>
          <cell r="BO7">
            <v>1213.636608</v>
          </cell>
          <cell r="BP7">
            <v>1213.636608</v>
          </cell>
          <cell r="BQ7">
            <v>1213.636608</v>
          </cell>
          <cell r="BR7">
            <v>2427.273216</v>
          </cell>
          <cell r="BS7">
            <v>4247.7281279999997</v>
          </cell>
          <cell r="BT7">
            <v>7281.8196480000006</v>
          </cell>
          <cell r="BU7">
            <v>11529.547775999999</v>
          </cell>
          <cell r="BV7">
            <v>60681.830400000006</v>
          </cell>
        </row>
        <row r="8">
          <cell r="H8">
            <v>8</v>
          </cell>
          <cell r="I8">
            <v>15</v>
          </cell>
          <cell r="J8">
            <v>20</v>
          </cell>
          <cell r="K8">
            <v>10</v>
          </cell>
          <cell r="L8">
            <v>53</v>
          </cell>
          <cell r="M8">
            <v>60</v>
          </cell>
          <cell r="N8">
            <v>80</v>
          </cell>
          <cell r="O8">
            <v>34.450000000000003</v>
          </cell>
          <cell r="P8">
            <v>90</v>
          </cell>
          <cell r="Q8">
            <v>10</v>
          </cell>
          <cell r="S8">
            <v>10</v>
          </cell>
          <cell r="T8">
            <v>25</v>
          </cell>
          <cell r="U8">
            <v>5</v>
          </cell>
          <cell r="V8">
            <v>60</v>
          </cell>
          <cell r="X8">
            <v>1000</v>
          </cell>
          <cell r="Y8">
            <v>5</v>
          </cell>
          <cell r="AA8">
            <v>5255</v>
          </cell>
          <cell r="AB8">
            <v>3180</v>
          </cell>
          <cell r="AC8">
            <v>60.51379638439581</v>
          </cell>
          <cell r="AD8">
            <v>1986</v>
          </cell>
          <cell r="AG8">
            <v>9.82</v>
          </cell>
          <cell r="AH8">
            <v>2.8104839999999998</v>
          </cell>
          <cell r="AI8">
            <v>2.498208</v>
          </cell>
          <cell r="AJ8">
            <v>2.498208</v>
          </cell>
          <cell r="AK8">
            <v>2.1859320000000002</v>
          </cell>
          <cell r="AL8">
            <v>2.1859320000000002</v>
          </cell>
          <cell r="AM8">
            <v>2.498208</v>
          </cell>
          <cell r="AN8">
            <v>2.8104839999999998</v>
          </cell>
          <cell r="AO8">
            <v>2.8104839999999998</v>
          </cell>
          <cell r="AP8">
            <v>2.498208</v>
          </cell>
          <cell r="AQ8">
            <v>2.1859320000000002</v>
          </cell>
          <cell r="AR8">
            <v>2.498208</v>
          </cell>
          <cell r="AS8">
            <v>3.12276</v>
          </cell>
          <cell r="AT8">
            <v>31.227600000000002</v>
          </cell>
          <cell r="AU8">
            <v>211.97</v>
          </cell>
          <cell r="AV8">
            <v>107.85033599999998</v>
          </cell>
          <cell r="AW8">
            <v>94.369043999999988</v>
          </cell>
          <cell r="AX8">
            <v>74.147105999999994</v>
          </cell>
          <cell r="AY8">
            <v>47.184521999999994</v>
          </cell>
          <cell r="AZ8">
            <v>26.962583999999996</v>
          </cell>
          <cell r="BA8">
            <v>13.481291999999998</v>
          </cell>
          <cell r="BB8">
            <v>13.481291999999998</v>
          </cell>
          <cell r="BC8">
            <v>13.481291999999998</v>
          </cell>
          <cell r="BD8">
            <v>26.962583999999996</v>
          </cell>
          <cell r="BE8">
            <v>47.184521999999994</v>
          </cell>
          <cell r="BF8">
            <v>80.887751999999992</v>
          </cell>
          <cell r="BG8">
            <v>128.07227399999999</v>
          </cell>
          <cell r="BH8">
            <v>674.06459999999993</v>
          </cell>
          <cell r="BI8">
            <v>62</v>
          </cell>
          <cell r="BJ8">
            <v>6686.7208319999991</v>
          </cell>
          <cell r="BK8">
            <v>5850.8807279999992</v>
          </cell>
          <cell r="BL8">
            <v>4597.1205719999998</v>
          </cell>
          <cell r="BM8">
            <v>2925.4403639999996</v>
          </cell>
          <cell r="BN8">
            <v>1671.6802079999998</v>
          </cell>
          <cell r="BO8">
            <v>835.84010399999988</v>
          </cell>
          <cell r="BP8">
            <v>835.84010399999988</v>
          </cell>
          <cell r="BQ8">
            <v>835.84010399999988</v>
          </cell>
          <cell r="BR8">
            <v>1671.6802079999998</v>
          </cell>
          <cell r="BS8">
            <v>2925.4403639999996</v>
          </cell>
          <cell r="BT8">
            <v>5015.0406239999993</v>
          </cell>
          <cell r="BU8">
            <v>7940.4809879999993</v>
          </cell>
          <cell r="BV8">
            <v>41792.005199999992</v>
          </cell>
        </row>
        <row r="9">
          <cell r="H9">
            <v>10</v>
          </cell>
          <cell r="I9">
            <v>40</v>
          </cell>
          <cell r="J9">
            <v>33</v>
          </cell>
          <cell r="K9">
            <v>10</v>
          </cell>
          <cell r="L9">
            <v>93</v>
          </cell>
          <cell r="M9">
            <v>60</v>
          </cell>
          <cell r="N9">
            <v>130</v>
          </cell>
          <cell r="O9">
            <v>35.769230769230766</v>
          </cell>
          <cell r="P9">
            <v>90</v>
          </cell>
          <cell r="Q9">
            <v>10</v>
          </cell>
          <cell r="S9">
            <v>10</v>
          </cell>
          <cell r="T9">
            <v>20</v>
          </cell>
          <cell r="U9">
            <v>10</v>
          </cell>
          <cell r="V9">
            <v>60</v>
          </cell>
          <cell r="X9">
            <v>1000</v>
          </cell>
          <cell r="Y9">
            <v>10</v>
          </cell>
          <cell r="AA9">
            <v>6112</v>
          </cell>
          <cell r="AB9">
            <v>5580</v>
          </cell>
          <cell r="AC9">
            <v>91.295811518324612</v>
          </cell>
          <cell r="AD9">
            <v>1983</v>
          </cell>
          <cell r="AG9">
            <v>11.95</v>
          </cell>
          <cell r="AH9">
            <v>6.00129</v>
          </cell>
          <cell r="AI9">
            <v>5.3344800000000001</v>
          </cell>
          <cell r="AJ9">
            <v>5.3344800000000001</v>
          </cell>
          <cell r="AK9">
            <v>4.6676700000000002</v>
          </cell>
          <cell r="AL9">
            <v>4.6676700000000002</v>
          </cell>
          <cell r="AM9">
            <v>5.3344800000000001</v>
          </cell>
          <cell r="AN9">
            <v>6.00129</v>
          </cell>
          <cell r="AO9">
            <v>6.00129</v>
          </cell>
          <cell r="AP9">
            <v>5.3344800000000001</v>
          </cell>
          <cell r="AQ9">
            <v>4.6676700000000002</v>
          </cell>
          <cell r="AR9">
            <v>5.3344800000000001</v>
          </cell>
          <cell r="AS9">
            <v>6.6680999999999999</v>
          </cell>
          <cell r="AT9">
            <v>66.680999999999997</v>
          </cell>
          <cell r="AU9">
            <v>359.37</v>
          </cell>
          <cell r="AV9">
            <v>320.84553600000004</v>
          </cell>
          <cell r="AW9">
            <v>280.73984400000006</v>
          </cell>
          <cell r="AX9">
            <v>220.58130600000004</v>
          </cell>
          <cell r="AY9">
            <v>140.36992200000003</v>
          </cell>
          <cell r="AZ9">
            <v>80.21138400000001</v>
          </cell>
          <cell r="BA9">
            <v>40.105692000000005</v>
          </cell>
          <cell r="BB9">
            <v>40.105692000000005</v>
          </cell>
          <cell r="BC9">
            <v>40.105692000000005</v>
          </cell>
          <cell r="BD9">
            <v>80.21138400000001</v>
          </cell>
          <cell r="BE9">
            <v>140.36992200000003</v>
          </cell>
          <cell r="BF9">
            <v>240.63415200000003</v>
          </cell>
          <cell r="BG9">
            <v>381.00407400000006</v>
          </cell>
          <cell r="BH9">
            <v>2005.2846000000002</v>
          </cell>
          <cell r="BI9">
            <v>62</v>
          </cell>
          <cell r="BJ9">
            <v>19892.423232000001</v>
          </cell>
          <cell r="BK9">
            <v>17405.870328000001</v>
          </cell>
          <cell r="BL9">
            <v>13676.040972000001</v>
          </cell>
          <cell r="BM9">
            <v>8702.9351640000004</v>
          </cell>
          <cell r="BN9">
            <v>4973.1058080000003</v>
          </cell>
          <cell r="BO9">
            <v>2486.5529040000001</v>
          </cell>
          <cell r="BP9">
            <v>2486.5529040000001</v>
          </cell>
          <cell r="BQ9">
            <v>2486.5529040000001</v>
          </cell>
          <cell r="BR9">
            <v>4973.1058080000003</v>
          </cell>
          <cell r="BS9">
            <v>8702.9351640000004</v>
          </cell>
          <cell r="BT9">
            <v>14919.317424000001</v>
          </cell>
          <cell r="BU9">
            <v>23622.252588000003</v>
          </cell>
          <cell r="BV9">
            <v>124327.64520000001</v>
          </cell>
        </row>
        <row r="10">
          <cell r="H10">
            <v>10</v>
          </cell>
          <cell r="I10">
            <v>45</v>
          </cell>
          <cell r="J10">
            <v>34</v>
          </cell>
          <cell r="K10">
            <v>3</v>
          </cell>
          <cell r="L10">
            <v>92</v>
          </cell>
          <cell r="M10">
            <v>21</v>
          </cell>
          <cell r="N10">
            <v>80</v>
          </cell>
          <cell r="O10">
            <v>12.65</v>
          </cell>
          <cell r="P10">
            <v>90</v>
          </cell>
          <cell r="Q10">
            <v>10</v>
          </cell>
          <cell r="S10">
            <v>10</v>
          </cell>
          <cell r="T10">
            <v>20</v>
          </cell>
          <cell r="U10">
            <v>20</v>
          </cell>
          <cell r="V10">
            <v>50</v>
          </cell>
          <cell r="X10">
            <v>500</v>
          </cell>
          <cell r="Y10">
            <v>20</v>
          </cell>
          <cell r="AA10">
            <v>2973</v>
          </cell>
          <cell r="AB10">
            <v>1932</v>
          </cell>
          <cell r="AC10">
            <v>64.984863773965699</v>
          </cell>
          <cell r="AD10">
            <v>1979</v>
          </cell>
          <cell r="AG10">
            <v>16.37</v>
          </cell>
          <cell r="AH10">
            <v>2.8464156000000003</v>
          </cell>
          <cell r="AI10">
            <v>2.5301472</v>
          </cell>
          <cell r="AJ10">
            <v>2.5301472</v>
          </cell>
          <cell r="AK10">
            <v>2.2138787999999998</v>
          </cell>
          <cell r="AL10">
            <v>2.2138787999999998</v>
          </cell>
          <cell r="AM10">
            <v>2.5301472</v>
          </cell>
          <cell r="AN10">
            <v>2.8464156000000003</v>
          </cell>
          <cell r="AO10">
            <v>2.8464156000000003</v>
          </cell>
          <cell r="AP10">
            <v>2.5301472</v>
          </cell>
          <cell r="AQ10">
            <v>2.2138787999999998</v>
          </cell>
          <cell r="AR10">
            <v>2.5301472</v>
          </cell>
          <cell r="AS10">
            <v>3.1626840000000001</v>
          </cell>
          <cell r="AT10">
            <v>31.626840000000001</v>
          </cell>
          <cell r="AU10">
            <v>323.33</v>
          </cell>
          <cell r="AV10">
            <v>99.947769599999987</v>
          </cell>
          <cell r="AW10">
            <v>87.454298399999985</v>
          </cell>
          <cell r="AX10">
            <v>68.714091599999989</v>
          </cell>
          <cell r="AY10">
            <v>43.727149199999992</v>
          </cell>
          <cell r="AZ10">
            <v>24.986942399999997</v>
          </cell>
          <cell r="BA10">
            <v>12.493471199999998</v>
          </cell>
          <cell r="BB10">
            <v>12.493471199999998</v>
          </cell>
          <cell r="BC10">
            <v>12.493471199999998</v>
          </cell>
          <cell r="BD10">
            <v>24.986942399999997</v>
          </cell>
          <cell r="BE10">
            <v>43.727149199999992</v>
          </cell>
          <cell r="BF10">
            <v>74.960827199999983</v>
          </cell>
          <cell r="BG10">
            <v>118.68797639999998</v>
          </cell>
          <cell r="BH10">
            <v>624.67355999999995</v>
          </cell>
          <cell r="BI10">
            <v>62</v>
          </cell>
          <cell r="BJ10">
            <v>6196.7617151999993</v>
          </cell>
          <cell r="BK10">
            <v>5422.1665007999991</v>
          </cell>
          <cell r="BL10">
            <v>4260.2736791999996</v>
          </cell>
          <cell r="BM10">
            <v>2711.0832503999995</v>
          </cell>
          <cell r="BN10">
            <v>1549.1904287999998</v>
          </cell>
          <cell r="BO10">
            <v>774.59521439999992</v>
          </cell>
          <cell r="BP10">
            <v>774.59521439999992</v>
          </cell>
          <cell r="BQ10">
            <v>774.59521439999992</v>
          </cell>
          <cell r="BR10">
            <v>1549.1904287999998</v>
          </cell>
          <cell r="BS10">
            <v>2711.0832503999995</v>
          </cell>
          <cell r="BT10">
            <v>4647.5712863999997</v>
          </cell>
          <cell r="BU10">
            <v>7358.6545367999988</v>
          </cell>
          <cell r="BV10">
            <v>38729.760719999998</v>
          </cell>
        </row>
        <row r="11">
          <cell r="P11">
            <v>85</v>
          </cell>
          <cell r="Q11">
            <v>15</v>
          </cell>
          <cell r="S11">
            <v>13.333333333333334</v>
          </cell>
          <cell r="T11">
            <v>30.833333333333332</v>
          </cell>
          <cell r="U11">
            <v>9.1666666666666661</v>
          </cell>
          <cell r="V11">
            <v>46.666666666666664</v>
          </cell>
          <cell r="X11">
            <v>1083.3333333333333</v>
          </cell>
        </row>
        <row r="13">
          <cell r="H13">
            <v>4.0960000000000001</v>
          </cell>
          <cell r="I13">
            <v>10.666666666666666</v>
          </cell>
          <cell r="J13">
            <v>12.629333333333333</v>
          </cell>
          <cell r="K13">
            <v>4.6079999999999997</v>
          </cell>
          <cell r="L13">
            <v>32</v>
          </cell>
          <cell r="M13">
            <v>62.534062499999997</v>
          </cell>
          <cell r="N13">
            <v>62.339252336448595</v>
          </cell>
          <cell r="O13">
            <v>32.1</v>
          </cell>
          <cell r="P13">
            <v>85</v>
          </cell>
          <cell r="Q13">
            <v>15</v>
          </cell>
          <cell r="S13">
            <v>13</v>
          </cell>
          <cell r="U13">
            <v>9</v>
          </cell>
          <cell r="X13">
            <v>1083</v>
          </cell>
          <cell r="Y13">
            <v>7</v>
          </cell>
          <cell r="AA13">
            <v>2730</v>
          </cell>
          <cell r="AB13">
            <v>2001.09</v>
          </cell>
          <cell r="AC13">
            <v>73.3</v>
          </cell>
          <cell r="AD13">
            <v>1971</v>
          </cell>
          <cell r="AG13">
            <v>11.81</v>
          </cell>
          <cell r="AH13">
            <v>2.1269585609999999</v>
          </cell>
          <cell r="AI13">
            <v>1.8906298319999999</v>
          </cell>
          <cell r="AJ13">
            <v>1.8906298319999999</v>
          </cell>
          <cell r="AK13">
            <v>1.6543011029999999</v>
          </cell>
          <cell r="AL13">
            <v>1.6543011029999999</v>
          </cell>
          <cell r="AM13">
            <v>1.8906298319999999</v>
          </cell>
          <cell r="AN13">
            <v>2.1269585609999999</v>
          </cell>
          <cell r="AO13">
            <v>2.1269585609999999</v>
          </cell>
          <cell r="AP13">
            <v>1.8906298319999999</v>
          </cell>
          <cell r="AQ13">
            <v>1.6543011029999999</v>
          </cell>
          <cell r="AR13">
            <v>1.8906298319999999</v>
          </cell>
          <cell r="AS13">
            <v>2.3632872899999997</v>
          </cell>
          <cell r="AT13">
            <v>23.632872899999999</v>
          </cell>
          <cell r="AU13">
            <v>285.37</v>
          </cell>
          <cell r="AV13">
            <v>91.368168528000012</v>
          </cell>
          <cell r="AW13">
            <v>79.947147462000004</v>
          </cell>
          <cell r="AX13">
            <v>62.815615863000005</v>
          </cell>
          <cell r="AY13">
            <v>39.973573731000002</v>
          </cell>
          <cell r="AZ13">
            <v>22.842042132000003</v>
          </cell>
          <cell r="BA13">
            <v>11.421021066000002</v>
          </cell>
          <cell r="BB13">
            <v>11.421021066000002</v>
          </cell>
          <cell r="BC13">
            <v>11.421021066000002</v>
          </cell>
          <cell r="BD13">
            <v>22.842042132000003</v>
          </cell>
          <cell r="BE13">
            <v>39.973573731000002</v>
          </cell>
          <cell r="BF13">
            <v>68.526126396000009</v>
          </cell>
          <cell r="BG13">
            <v>108.49970012700001</v>
          </cell>
          <cell r="BH13">
            <v>571.05105330000004</v>
          </cell>
          <cell r="BI13">
            <v>62</v>
          </cell>
          <cell r="BJ13">
            <v>5664.8264487360002</v>
          </cell>
          <cell r="BK13">
            <v>4956.7231426440003</v>
          </cell>
          <cell r="BL13">
            <v>3894.568183506</v>
          </cell>
          <cell r="BM13">
            <v>2478.3615713220001</v>
          </cell>
          <cell r="BN13">
            <v>1416.2066121840001</v>
          </cell>
          <cell r="BO13">
            <v>708.10330609200003</v>
          </cell>
          <cell r="BP13">
            <v>708.10330609200003</v>
          </cell>
          <cell r="BQ13">
            <v>708.10330609200003</v>
          </cell>
          <cell r="BR13">
            <v>1416.2066121840001</v>
          </cell>
          <cell r="BS13">
            <v>2478.3615713220001</v>
          </cell>
          <cell r="BT13">
            <v>4248.6198365520004</v>
          </cell>
          <cell r="BU13">
            <v>6726.9814078740001</v>
          </cell>
          <cell r="BV13">
            <v>35405.165304599999</v>
          </cell>
        </row>
        <row r="14">
          <cell r="H14">
            <v>4.0960000000000001</v>
          </cell>
          <cell r="I14">
            <v>10.666666666666666</v>
          </cell>
          <cell r="J14">
            <v>12.629333333333333</v>
          </cell>
          <cell r="K14">
            <v>4.6079999999999997</v>
          </cell>
          <cell r="L14">
            <v>32</v>
          </cell>
          <cell r="M14">
            <v>61.846874999999997</v>
          </cell>
          <cell r="N14">
            <v>61.654205607476626</v>
          </cell>
          <cell r="O14">
            <v>32.1</v>
          </cell>
          <cell r="P14">
            <v>85</v>
          </cell>
          <cell r="Q14">
            <v>15</v>
          </cell>
          <cell r="S14">
            <v>13</v>
          </cell>
          <cell r="U14">
            <v>9</v>
          </cell>
          <cell r="X14">
            <v>1083</v>
          </cell>
          <cell r="Y14">
            <v>7</v>
          </cell>
          <cell r="AA14">
            <v>2700</v>
          </cell>
          <cell r="AB14">
            <v>1979.1</v>
          </cell>
          <cell r="AC14">
            <v>73.3</v>
          </cell>
          <cell r="AD14">
            <v>1971</v>
          </cell>
          <cell r="AG14">
            <v>11.81</v>
          </cell>
          <cell r="AH14">
            <v>2.1035853899999997</v>
          </cell>
          <cell r="AI14">
            <v>1.8698536799999999</v>
          </cell>
          <cell r="AJ14">
            <v>1.8698536799999999</v>
          </cell>
          <cell r="AK14">
            <v>1.6361219699999998</v>
          </cell>
          <cell r="AL14">
            <v>1.6361219699999998</v>
          </cell>
          <cell r="AM14">
            <v>1.8698536799999999</v>
          </cell>
          <cell r="AN14">
            <v>2.1035853899999997</v>
          </cell>
          <cell r="AO14">
            <v>2.1035853899999997</v>
          </cell>
          <cell r="AP14">
            <v>1.8698536799999999</v>
          </cell>
          <cell r="AQ14">
            <v>1.6361219699999998</v>
          </cell>
          <cell r="AR14">
            <v>1.8698536799999999</v>
          </cell>
          <cell r="AS14">
            <v>2.3373170999999999</v>
          </cell>
          <cell r="AT14">
            <v>23.373170999999999</v>
          </cell>
          <cell r="AU14">
            <v>285.37</v>
          </cell>
          <cell r="AV14">
            <v>90.364122719999997</v>
          </cell>
          <cell r="AW14">
            <v>79.068607380000003</v>
          </cell>
          <cell r="AX14">
            <v>62.125334369999997</v>
          </cell>
          <cell r="AY14">
            <v>39.534303690000002</v>
          </cell>
          <cell r="AZ14">
            <v>22.591030679999999</v>
          </cell>
          <cell r="BA14">
            <v>11.29551534</v>
          </cell>
          <cell r="BB14">
            <v>11.29551534</v>
          </cell>
          <cell r="BC14">
            <v>11.29551534</v>
          </cell>
          <cell r="BD14">
            <v>22.591030679999999</v>
          </cell>
          <cell r="BE14">
            <v>39.534303690000002</v>
          </cell>
          <cell r="BF14">
            <v>67.773092039999995</v>
          </cell>
          <cell r="BG14">
            <v>107.30739573</v>
          </cell>
          <cell r="BH14">
            <v>564.77576699999997</v>
          </cell>
          <cell r="BI14">
            <v>62</v>
          </cell>
          <cell r="BJ14">
            <v>5602.5756086399997</v>
          </cell>
          <cell r="BK14">
            <v>4902.2536575599997</v>
          </cell>
          <cell r="BL14">
            <v>3851.7707309399998</v>
          </cell>
          <cell r="BM14">
            <v>2451.1268287799999</v>
          </cell>
          <cell r="BN14">
            <v>1400.6439021599999</v>
          </cell>
          <cell r="BO14">
            <v>700.32195107999996</v>
          </cell>
          <cell r="BP14">
            <v>700.32195107999996</v>
          </cell>
          <cell r="BQ14">
            <v>700.32195107999996</v>
          </cell>
          <cell r="BR14">
            <v>1400.6439021599999</v>
          </cell>
          <cell r="BS14">
            <v>2451.1268287799999</v>
          </cell>
          <cell r="BT14">
            <v>4201.9317064799998</v>
          </cell>
          <cell r="BU14">
            <v>6653.0585352599992</v>
          </cell>
          <cell r="BV14">
            <v>35016.097554</v>
          </cell>
        </row>
        <row r="15">
          <cell r="H15">
            <v>4.0960000000000001</v>
          </cell>
          <cell r="I15">
            <v>10.666666666666666</v>
          </cell>
          <cell r="J15">
            <v>12.629333333333333</v>
          </cell>
          <cell r="K15">
            <v>4.6079999999999997</v>
          </cell>
          <cell r="L15">
            <v>32</v>
          </cell>
          <cell r="M15">
            <v>61.617812499999999</v>
          </cell>
          <cell r="N15">
            <v>61.425856697819313</v>
          </cell>
          <cell r="O15">
            <v>32.1</v>
          </cell>
          <cell r="P15">
            <v>85</v>
          </cell>
          <cell r="Q15">
            <v>15</v>
          </cell>
          <cell r="S15">
            <v>13</v>
          </cell>
          <cell r="U15">
            <v>9</v>
          </cell>
          <cell r="X15">
            <v>1083</v>
          </cell>
          <cell r="Y15">
            <v>7</v>
          </cell>
          <cell r="AA15">
            <v>2690</v>
          </cell>
          <cell r="AB15">
            <v>1971.77</v>
          </cell>
          <cell r="AC15">
            <v>73.3</v>
          </cell>
          <cell r="AD15">
            <v>1971</v>
          </cell>
          <cell r="AG15">
            <v>11.81</v>
          </cell>
          <cell r="AH15">
            <v>2.0957943330000002</v>
          </cell>
          <cell r="AI15">
            <v>1.862928296</v>
          </cell>
          <cell r="AJ15">
            <v>1.862928296</v>
          </cell>
          <cell r="AK15">
            <v>1.630062259</v>
          </cell>
          <cell r="AL15">
            <v>1.630062259</v>
          </cell>
          <cell r="AM15">
            <v>1.862928296</v>
          </cell>
          <cell r="AN15">
            <v>2.0957943330000002</v>
          </cell>
          <cell r="AO15">
            <v>2.0957943330000002</v>
          </cell>
          <cell r="AP15">
            <v>1.862928296</v>
          </cell>
          <cell r="AQ15">
            <v>1.630062259</v>
          </cell>
          <cell r="AR15">
            <v>1.862928296</v>
          </cell>
          <cell r="AS15">
            <v>2.3286603700000001</v>
          </cell>
          <cell r="AT15">
            <v>23.286603700000001</v>
          </cell>
          <cell r="AU15">
            <v>285.37</v>
          </cell>
          <cell r="AV15">
            <v>90.029440784000016</v>
          </cell>
          <cell r="AW15">
            <v>78.775760686000012</v>
          </cell>
          <cell r="AX15">
            <v>61.895240539000014</v>
          </cell>
          <cell r="AY15">
            <v>39.387880343000006</v>
          </cell>
          <cell r="AZ15">
            <v>22.507360196000004</v>
          </cell>
          <cell r="BA15">
            <v>11.253680098000002</v>
          </cell>
          <cell r="BB15">
            <v>11.253680098000002</v>
          </cell>
          <cell r="BC15">
            <v>11.253680098000002</v>
          </cell>
          <cell r="BD15">
            <v>22.507360196000004</v>
          </cell>
          <cell r="BE15">
            <v>39.387880343000006</v>
          </cell>
          <cell r="BF15">
            <v>67.522080588000009</v>
          </cell>
          <cell r="BG15">
            <v>106.90996093100001</v>
          </cell>
          <cell r="BH15">
            <v>562.6840049000001</v>
          </cell>
          <cell r="BI15">
            <v>62</v>
          </cell>
          <cell r="BJ15">
            <v>5581.8253286080017</v>
          </cell>
          <cell r="BK15">
            <v>4884.0971625320017</v>
          </cell>
          <cell r="BL15">
            <v>3837.5049134180013</v>
          </cell>
          <cell r="BM15">
            <v>2442.0485812660008</v>
          </cell>
          <cell r="BN15">
            <v>1395.4563321520004</v>
          </cell>
          <cell r="BO15">
            <v>697.72816607600021</v>
          </cell>
          <cell r="BP15">
            <v>697.72816607600021</v>
          </cell>
          <cell r="BQ15">
            <v>697.72816607600021</v>
          </cell>
          <cell r="BR15">
            <v>1395.4563321520004</v>
          </cell>
          <cell r="BS15">
            <v>2442.0485812660008</v>
          </cell>
          <cell r="BT15">
            <v>4186.3689964560017</v>
          </cell>
          <cell r="BU15">
            <v>6628.4175777220016</v>
          </cell>
          <cell r="BV15">
            <v>34886.40830380001</v>
          </cell>
        </row>
        <row r="16">
          <cell r="H16">
            <v>2.56</v>
          </cell>
          <cell r="I16">
            <v>6.6666666666666661</v>
          </cell>
          <cell r="J16">
            <v>7.8933333333333335</v>
          </cell>
          <cell r="K16">
            <v>2.88</v>
          </cell>
          <cell r="L16">
            <v>20</v>
          </cell>
          <cell r="M16">
            <v>45.445999999999998</v>
          </cell>
          <cell r="N16">
            <v>28.315264797507787</v>
          </cell>
          <cell r="O16">
            <v>32.1</v>
          </cell>
          <cell r="P16">
            <v>85</v>
          </cell>
          <cell r="Q16">
            <v>15</v>
          </cell>
          <cell r="S16">
            <v>13</v>
          </cell>
          <cell r="U16">
            <v>9</v>
          </cell>
          <cell r="X16">
            <v>1083</v>
          </cell>
          <cell r="Y16">
            <v>7</v>
          </cell>
          <cell r="AA16">
            <v>1240</v>
          </cell>
          <cell r="AB16">
            <v>908.92</v>
          </cell>
          <cell r="AC16">
            <v>73.3</v>
          </cell>
          <cell r="AD16">
            <v>1967</v>
          </cell>
          <cell r="AG16">
            <v>11.81</v>
          </cell>
          <cell r="AH16">
            <v>0.96609106800000011</v>
          </cell>
          <cell r="AI16">
            <v>0.85874761600000005</v>
          </cell>
          <cell r="AJ16">
            <v>0.85874761600000005</v>
          </cell>
          <cell r="AK16">
            <v>0.75140416399999999</v>
          </cell>
          <cell r="AL16">
            <v>0.75140416399999999</v>
          </cell>
          <cell r="AM16">
            <v>0.85874761600000005</v>
          </cell>
          <cell r="AN16">
            <v>0.96609106800000011</v>
          </cell>
          <cell r="AO16">
            <v>0.96609106800000011</v>
          </cell>
          <cell r="AP16">
            <v>0.85874761600000005</v>
          </cell>
          <cell r="AQ16">
            <v>0.75140416399999999</v>
          </cell>
          <cell r="AR16">
            <v>0.85874761600000005</v>
          </cell>
          <cell r="AS16">
            <v>1.0734345200000002</v>
          </cell>
          <cell r="AT16">
            <v>10.7343452</v>
          </cell>
          <cell r="AU16">
            <v>285.37</v>
          </cell>
          <cell r="AV16">
            <v>41.500560063999998</v>
          </cell>
          <cell r="AW16">
            <v>36.312990055999997</v>
          </cell>
          <cell r="AX16">
            <v>28.531635043999998</v>
          </cell>
          <cell r="AY16">
            <v>18.156495027999998</v>
          </cell>
          <cell r="AZ16">
            <v>10.375140016</v>
          </cell>
          <cell r="BA16">
            <v>5.1875700079999998</v>
          </cell>
          <cell r="BB16">
            <v>5.1875700079999998</v>
          </cell>
          <cell r="BC16">
            <v>5.1875700079999998</v>
          </cell>
          <cell r="BD16">
            <v>10.375140016</v>
          </cell>
          <cell r="BE16">
            <v>18.156495027999998</v>
          </cell>
          <cell r="BF16">
            <v>31.125420047999999</v>
          </cell>
          <cell r="BG16">
            <v>49.281915075999997</v>
          </cell>
          <cell r="BH16">
            <v>259.37850040000001</v>
          </cell>
          <cell r="BI16">
            <v>62</v>
          </cell>
          <cell r="BJ16">
            <v>2573.034723968</v>
          </cell>
          <cell r="BK16">
            <v>2251.4053834719998</v>
          </cell>
          <cell r="BL16">
            <v>1768.961372728</v>
          </cell>
          <cell r="BM16">
            <v>1125.7026917359999</v>
          </cell>
          <cell r="BN16">
            <v>643.258680992</v>
          </cell>
          <cell r="BO16">
            <v>321.629340496</v>
          </cell>
          <cell r="BP16">
            <v>321.629340496</v>
          </cell>
          <cell r="BQ16">
            <v>321.629340496</v>
          </cell>
          <cell r="BR16">
            <v>643.258680992</v>
          </cell>
          <cell r="BS16">
            <v>1125.7026917359999</v>
          </cell>
          <cell r="BT16">
            <v>1929.7760429760001</v>
          </cell>
          <cell r="BU16">
            <v>3055.478734712</v>
          </cell>
          <cell r="BV16">
            <v>16081.4670248</v>
          </cell>
        </row>
        <row r="17">
          <cell r="H17">
            <v>8.4480000000000004</v>
          </cell>
          <cell r="I17">
            <v>22</v>
          </cell>
          <cell r="J17">
            <v>26.047999999999998</v>
          </cell>
          <cell r="K17">
            <v>9.5039999999999996</v>
          </cell>
          <cell r="L17">
            <v>66</v>
          </cell>
          <cell r="M17">
            <v>41.147954545454546</v>
          </cell>
          <cell r="N17">
            <v>84.603271028037369</v>
          </cell>
          <cell r="O17">
            <v>32.1</v>
          </cell>
          <cell r="P17">
            <v>85</v>
          </cell>
          <cell r="Q17">
            <v>15</v>
          </cell>
          <cell r="S17">
            <v>13</v>
          </cell>
          <cell r="U17">
            <v>9</v>
          </cell>
          <cell r="X17">
            <v>1083</v>
          </cell>
          <cell r="Y17">
            <v>7</v>
          </cell>
          <cell r="AA17">
            <v>3705</v>
          </cell>
          <cell r="AB17">
            <v>2715.7649999999999</v>
          </cell>
          <cell r="AC17">
            <v>73.3</v>
          </cell>
          <cell r="AD17">
            <v>1975</v>
          </cell>
          <cell r="AG17">
            <v>11.81</v>
          </cell>
          <cell r="AH17">
            <v>2.8865866185000004</v>
          </cell>
          <cell r="AI17">
            <v>2.5658547720000002</v>
          </cell>
          <cell r="AJ17">
            <v>2.5658547720000002</v>
          </cell>
          <cell r="AK17">
            <v>2.2451229255</v>
          </cell>
          <cell r="AL17">
            <v>2.2451229255</v>
          </cell>
          <cell r="AM17">
            <v>2.5658547720000002</v>
          </cell>
          <cell r="AN17">
            <v>2.8865866185000004</v>
          </cell>
          <cell r="AO17">
            <v>2.8865866185000004</v>
          </cell>
          <cell r="AP17">
            <v>2.5658547720000002</v>
          </cell>
          <cell r="AQ17">
            <v>2.2451229255</v>
          </cell>
          <cell r="AR17">
            <v>2.5658547720000002</v>
          </cell>
          <cell r="AS17">
            <v>3.2073184650000002</v>
          </cell>
          <cell r="AT17">
            <v>32.073184650000002</v>
          </cell>
          <cell r="AU17">
            <v>285.37</v>
          </cell>
          <cell r="AV17">
            <v>123.99965728799998</v>
          </cell>
          <cell r="AW17">
            <v>108.49970012699998</v>
          </cell>
          <cell r="AX17">
            <v>85.249764385499986</v>
          </cell>
          <cell r="AY17">
            <v>54.249850063499991</v>
          </cell>
          <cell r="AZ17">
            <v>30.999914321999995</v>
          </cell>
          <cell r="BA17">
            <v>15.499957160999998</v>
          </cell>
          <cell r="BB17">
            <v>15.499957160999998</v>
          </cell>
          <cell r="BC17">
            <v>15.499957160999998</v>
          </cell>
          <cell r="BD17">
            <v>30.999914321999995</v>
          </cell>
          <cell r="BE17">
            <v>54.249850063499991</v>
          </cell>
          <cell r="BF17">
            <v>92.999742965999985</v>
          </cell>
          <cell r="BG17">
            <v>147.24959302949998</v>
          </cell>
          <cell r="BH17">
            <v>774.99785804999988</v>
          </cell>
          <cell r="BI17">
            <v>62</v>
          </cell>
          <cell r="BJ17">
            <v>7687.9787518559988</v>
          </cell>
          <cell r="BK17">
            <v>6726.9814078739992</v>
          </cell>
          <cell r="BL17">
            <v>5285.4853919009993</v>
          </cell>
          <cell r="BM17">
            <v>3363.4907039369996</v>
          </cell>
          <cell r="BN17">
            <v>1921.9946879639997</v>
          </cell>
          <cell r="BO17">
            <v>960.99734398199985</v>
          </cell>
          <cell r="BP17">
            <v>960.99734398199985</v>
          </cell>
          <cell r="BQ17">
            <v>960.99734398199985</v>
          </cell>
          <cell r="BR17">
            <v>1921.9946879639997</v>
          </cell>
          <cell r="BS17">
            <v>3363.4907039369996</v>
          </cell>
          <cell r="BT17">
            <v>5765.9840638919995</v>
          </cell>
          <cell r="BU17">
            <v>9129.4747678289987</v>
          </cell>
          <cell r="BV17">
            <v>48049.867199099994</v>
          </cell>
        </row>
        <row r="18">
          <cell r="H18">
            <v>16.896000000000001</v>
          </cell>
          <cell r="I18">
            <v>44</v>
          </cell>
          <cell r="J18">
            <v>52.095999999999997</v>
          </cell>
          <cell r="K18">
            <v>19.007999999999999</v>
          </cell>
          <cell r="L18">
            <v>132</v>
          </cell>
          <cell r="M18">
            <v>41.147954545454546</v>
          </cell>
          <cell r="N18">
            <v>169.20654205607474</v>
          </cell>
          <cell r="O18">
            <v>32.1</v>
          </cell>
          <cell r="P18">
            <v>85</v>
          </cell>
          <cell r="Q18">
            <v>15</v>
          </cell>
          <cell r="S18">
            <v>13</v>
          </cell>
          <cell r="U18">
            <v>9</v>
          </cell>
          <cell r="X18">
            <v>1083</v>
          </cell>
          <cell r="Y18">
            <v>7</v>
          </cell>
          <cell r="AA18">
            <v>7410</v>
          </cell>
          <cell r="AB18">
            <v>5431.53</v>
          </cell>
          <cell r="AC18">
            <v>73.3</v>
          </cell>
          <cell r="AD18">
            <v>1976</v>
          </cell>
          <cell r="AG18">
            <v>11.81</v>
          </cell>
          <cell r="AH18">
            <v>5.7731732370000008</v>
          </cell>
          <cell r="AI18">
            <v>5.1317095440000005</v>
          </cell>
          <cell r="AJ18">
            <v>5.1317095440000005</v>
          </cell>
          <cell r="AK18">
            <v>4.4902458510000001</v>
          </cell>
          <cell r="AL18">
            <v>4.4902458510000001</v>
          </cell>
          <cell r="AM18">
            <v>5.1317095440000005</v>
          </cell>
          <cell r="AN18">
            <v>5.7731732370000008</v>
          </cell>
          <cell r="AO18">
            <v>5.7731732370000008</v>
          </cell>
          <cell r="AP18">
            <v>5.1317095440000005</v>
          </cell>
          <cell r="AQ18">
            <v>4.4902458510000001</v>
          </cell>
          <cell r="AR18">
            <v>5.1317095440000005</v>
          </cell>
          <cell r="AS18">
            <v>6.4146369300000003</v>
          </cell>
          <cell r="AT18">
            <v>64.146369300000003</v>
          </cell>
          <cell r="AU18">
            <v>285.37</v>
          </cell>
          <cell r="AV18">
            <v>247.99931457599996</v>
          </cell>
          <cell r="AW18">
            <v>216.99940025399997</v>
          </cell>
          <cell r="AX18">
            <v>170.49952877099997</v>
          </cell>
          <cell r="AY18">
            <v>108.49970012699998</v>
          </cell>
          <cell r="AZ18">
            <v>61.99982864399999</v>
          </cell>
          <cell r="BA18">
            <v>30.999914321999995</v>
          </cell>
          <cell r="BB18">
            <v>30.999914321999995</v>
          </cell>
          <cell r="BC18">
            <v>30.999914321999995</v>
          </cell>
          <cell r="BD18">
            <v>61.99982864399999</v>
          </cell>
          <cell r="BE18">
            <v>108.49970012699998</v>
          </cell>
          <cell r="BF18">
            <v>185.99948593199997</v>
          </cell>
          <cell r="BG18">
            <v>294.49918605899995</v>
          </cell>
          <cell r="BH18">
            <v>1549.9957160999998</v>
          </cell>
          <cell r="BI18">
            <v>62</v>
          </cell>
          <cell r="BJ18">
            <v>15375.957503711998</v>
          </cell>
          <cell r="BK18">
            <v>13453.962815747998</v>
          </cell>
          <cell r="BL18">
            <v>10570.970783801999</v>
          </cell>
          <cell r="BM18">
            <v>6726.9814078739992</v>
          </cell>
          <cell r="BN18">
            <v>3843.9893759279994</v>
          </cell>
          <cell r="BO18">
            <v>1921.9946879639997</v>
          </cell>
          <cell r="BP18">
            <v>1921.9946879639997</v>
          </cell>
          <cell r="BQ18">
            <v>1921.9946879639997</v>
          </cell>
          <cell r="BR18">
            <v>3843.9893759279994</v>
          </cell>
          <cell r="BS18">
            <v>6726.9814078739992</v>
          </cell>
          <cell r="BT18">
            <v>11531.968127783999</v>
          </cell>
          <cell r="BU18">
            <v>18258.949535657997</v>
          </cell>
          <cell r="BV18">
            <v>96099.734398199987</v>
          </cell>
        </row>
        <row r="19">
          <cell r="H19">
            <v>23.04</v>
          </cell>
          <cell r="I19">
            <v>60</v>
          </cell>
          <cell r="J19">
            <v>71.040000000000006</v>
          </cell>
          <cell r="K19">
            <v>25.919999999999998</v>
          </cell>
          <cell r="L19">
            <v>180</v>
          </cell>
          <cell r="M19">
            <v>61.897777777777783</v>
          </cell>
          <cell r="N19">
            <v>347.09034267912773</v>
          </cell>
          <cell r="O19">
            <v>32.1</v>
          </cell>
          <cell r="P19">
            <v>85</v>
          </cell>
          <cell r="Q19">
            <v>15</v>
          </cell>
          <cell r="S19">
            <v>13</v>
          </cell>
          <cell r="U19">
            <v>9</v>
          </cell>
          <cell r="X19">
            <v>1083</v>
          </cell>
          <cell r="Y19">
            <v>7</v>
          </cell>
          <cell r="AA19">
            <v>15200</v>
          </cell>
          <cell r="AB19">
            <v>11141.6</v>
          </cell>
          <cell r="AC19">
            <v>73.3</v>
          </cell>
          <cell r="AD19">
            <v>1984</v>
          </cell>
          <cell r="AG19">
            <v>11.81</v>
          </cell>
          <cell r="AH19">
            <v>11.842406640000002</v>
          </cell>
          <cell r="AI19">
            <v>10.526583680000002</v>
          </cell>
          <cell r="AJ19">
            <v>10.526583680000002</v>
          </cell>
          <cell r="AK19">
            <v>9.2107607200000015</v>
          </cell>
          <cell r="AL19">
            <v>9.2107607200000015</v>
          </cell>
          <cell r="AM19">
            <v>10.526583680000002</v>
          </cell>
          <cell r="AN19">
            <v>11.842406640000002</v>
          </cell>
          <cell r="AO19">
            <v>11.842406640000002</v>
          </cell>
          <cell r="AP19">
            <v>10.526583680000002</v>
          </cell>
          <cell r="AQ19">
            <v>9.2107607200000015</v>
          </cell>
          <cell r="AR19">
            <v>10.526583680000002</v>
          </cell>
          <cell r="AS19">
            <v>13.158229600000002</v>
          </cell>
          <cell r="AT19">
            <v>131.58229600000001</v>
          </cell>
          <cell r="AU19">
            <v>285.37</v>
          </cell>
          <cell r="AV19">
            <v>508.71654272000001</v>
          </cell>
          <cell r="AW19">
            <v>445.12697488000003</v>
          </cell>
          <cell r="AX19">
            <v>349.74262312000002</v>
          </cell>
          <cell r="AY19">
            <v>222.56348744000002</v>
          </cell>
          <cell r="AZ19">
            <v>127.17913568</v>
          </cell>
          <cell r="BA19">
            <v>63.589567840000001</v>
          </cell>
          <cell r="BB19">
            <v>63.589567840000001</v>
          </cell>
          <cell r="BC19">
            <v>63.589567840000001</v>
          </cell>
          <cell r="BD19">
            <v>127.17913568</v>
          </cell>
          <cell r="BE19">
            <v>222.56348744000002</v>
          </cell>
          <cell r="BF19">
            <v>381.53740704000001</v>
          </cell>
          <cell r="BG19">
            <v>604.10089447999997</v>
          </cell>
          <cell r="BH19">
            <v>3179.478392</v>
          </cell>
          <cell r="BI19">
            <v>62</v>
          </cell>
          <cell r="BJ19">
            <v>31540.425648639997</v>
          </cell>
          <cell r="BK19">
            <v>27597.872442559998</v>
          </cell>
          <cell r="BL19">
            <v>21684.042633439996</v>
          </cell>
          <cell r="BM19">
            <v>13798.936221279999</v>
          </cell>
          <cell r="BN19">
            <v>7885.1064121599993</v>
          </cell>
          <cell r="BO19">
            <v>3942.5532060799997</v>
          </cell>
          <cell r="BP19">
            <v>3942.5532060799997</v>
          </cell>
          <cell r="BQ19">
            <v>3942.5532060799997</v>
          </cell>
          <cell r="BR19">
            <v>7885.1064121599993</v>
          </cell>
          <cell r="BS19">
            <v>13798.936221279999</v>
          </cell>
          <cell r="BT19">
            <v>23655.319236479998</v>
          </cell>
          <cell r="BU19">
            <v>37454.255457759995</v>
          </cell>
          <cell r="BV19">
            <v>197127.66030399999</v>
          </cell>
        </row>
        <row r="20">
          <cell r="H20">
            <v>10.24</v>
          </cell>
          <cell r="I20">
            <v>26.666666666666664</v>
          </cell>
          <cell r="J20">
            <v>31.573333333333334</v>
          </cell>
          <cell r="K20">
            <v>11.52</v>
          </cell>
          <cell r="L20">
            <v>80</v>
          </cell>
          <cell r="M20">
            <v>44.071624999999997</v>
          </cell>
          <cell r="N20">
            <v>109.83582554517132</v>
          </cell>
          <cell r="O20">
            <v>32.1</v>
          </cell>
          <cell r="P20">
            <v>85</v>
          </cell>
          <cell r="Q20">
            <v>15</v>
          </cell>
          <cell r="S20">
            <v>13</v>
          </cell>
          <cell r="U20">
            <v>9</v>
          </cell>
          <cell r="X20">
            <v>1083</v>
          </cell>
          <cell r="Y20">
            <v>7</v>
          </cell>
          <cell r="AA20">
            <v>4810</v>
          </cell>
          <cell r="AB20">
            <v>3525.73</v>
          </cell>
          <cell r="AC20">
            <v>73.3</v>
          </cell>
          <cell r="AD20">
            <v>1981</v>
          </cell>
          <cell r="AG20">
            <v>11.81</v>
          </cell>
          <cell r="AH20">
            <v>3.7474984169999996</v>
          </cell>
          <cell r="AI20">
            <v>3.3311097039999997</v>
          </cell>
          <cell r="AJ20">
            <v>3.3311097039999997</v>
          </cell>
          <cell r="AK20">
            <v>2.9147209909999998</v>
          </cell>
          <cell r="AL20">
            <v>2.9147209909999998</v>
          </cell>
          <cell r="AM20">
            <v>3.3311097039999997</v>
          </cell>
          <cell r="AN20">
            <v>3.7474984169999996</v>
          </cell>
          <cell r="AO20">
            <v>3.7474984169999996</v>
          </cell>
          <cell r="AP20">
            <v>3.3311097039999997</v>
          </cell>
          <cell r="AQ20">
            <v>2.9147209909999998</v>
          </cell>
          <cell r="AR20">
            <v>3.3311097039999997</v>
          </cell>
          <cell r="AS20">
            <v>4.16388713</v>
          </cell>
          <cell r="AT20">
            <v>41.638871299999998</v>
          </cell>
          <cell r="AU20">
            <v>285.37</v>
          </cell>
          <cell r="AV20">
            <v>160.98201121600002</v>
          </cell>
          <cell r="AW20">
            <v>140.85925981400001</v>
          </cell>
          <cell r="AX20">
            <v>110.67513271100002</v>
          </cell>
          <cell r="AY20">
            <v>70.429629907000006</v>
          </cell>
          <cell r="AZ20">
            <v>40.245502804000004</v>
          </cell>
          <cell r="BA20">
            <v>20.122751402000002</v>
          </cell>
          <cell r="BB20">
            <v>20.122751402000002</v>
          </cell>
          <cell r="BC20">
            <v>20.122751402000002</v>
          </cell>
          <cell r="BD20">
            <v>40.245502804000004</v>
          </cell>
          <cell r="BE20">
            <v>70.429629907000006</v>
          </cell>
          <cell r="BF20">
            <v>120.73650841200001</v>
          </cell>
          <cell r="BG20">
            <v>191.16613831900003</v>
          </cell>
          <cell r="BH20">
            <v>1006.1375701000001</v>
          </cell>
          <cell r="BI20">
            <v>62</v>
          </cell>
          <cell r="BJ20">
            <v>9980.8846953920001</v>
          </cell>
          <cell r="BK20">
            <v>8733.2741084680001</v>
          </cell>
          <cell r="BL20">
            <v>6861.8582280820001</v>
          </cell>
          <cell r="BM20">
            <v>4366.6370542340001</v>
          </cell>
          <cell r="BN20">
            <v>2495.221173848</v>
          </cell>
          <cell r="BO20">
            <v>1247.610586924</v>
          </cell>
          <cell r="BP20">
            <v>1247.610586924</v>
          </cell>
          <cell r="BQ20">
            <v>1247.610586924</v>
          </cell>
          <cell r="BR20">
            <v>2495.221173848</v>
          </cell>
          <cell r="BS20">
            <v>4366.6370542340001</v>
          </cell>
          <cell r="BT20">
            <v>7485.6635215440001</v>
          </cell>
          <cell r="BU20">
            <v>11852.300575778001</v>
          </cell>
          <cell r="BV20">
            <v>62380.529346200005</v>
          </cell>
        </row>
        <row r="21">
          <cell r="H21">
            <v>4.8639999999999999</v>
          </cell>
          <cell r="I21">
            <v>12.666666666666666</v>
          </cell>
          <cell r="J21">
            <v>14.997333333333334</v>
          </cell>
          <cell r="K21">
            <v>5.4719999999999995</v>
          </cell>
          <cell r="L21">
            <v>38</v>
          </cell>
          <cell r="M21">
            <v>48.223684210526315</v>
          </cell>
          <cell r="N21">
            <v>57.087227414330215</v>
          </cell>
          <cell r="O21">
            <v>32.1</v>
          </cell>
          <cell r="P21">
            <v>85</v>
          </cell>
          <cell r="Q21">
            <v>15</v>
          </cell>
          <cell r="S21">
            <v>13</v>
          </cell>
          <cell r="U21">
            <v>9</v>
          </cell>
          <cell r="X21">
            <v>1083</v>
          </cell>
          <cell r="Y21">
            <v>7</v>
          </cell>
          <cell r="AA21">
            <v>2500</v>
          </cell>
          <cell r="AB21">
            <v>1832.5</v>
          </cell>
          <cell r="AC21">
            <v>73.3</v>
          </cell>
          <cell r="AD21">
            <v>1982</v>
          </cell>
          <cell r="AG21">
            <v>11.81</v>
          </cell>
          <cell r="AH21">
            <v>1.9477642500000001</v>
          </cell>
          <cell r="AI21">
            <v>1.7313460000000001</v>
          </cell>
          <cell r="AJ21">
            <v>1.7313460000000001</v>
          </cell>
          <cell r="AK21">
            <v>1.51492775</v>
          </cell>
          <cell r="AL21">
            <v>1.51492775</v>
          </cell>
          <cell r="AM21">
            <v>1.7313460000000001</v>
          </cell>
          <cell r="AN21">
            <v>1.9477642500000001</v>
          </cell>
          <cell r="AO21">
            <v>1.9477642500000001</v>
          </cell>
          <cell r="AP21">
            <v>1.7313460000000001</v>
          </cell>
          <cell r="AQ21">
            <v>1.51492775</v>
          </cell>
          <cell r="AR21">
            <v>1.7313460000000001</v>
          </cell>
          <cell r="AS21">
            <v>2.1641824999999999</v>
          </cell>
          <cell r="AT21">
            <v>21.641825000000001</v>
          </cell>
          <cell r="AU21">
            <v>285.37</v>
          </cell>
          <cell r="AV21">
            <v>83.670484000000002</v>
          </cell>
          <cell r="AW21">
            <v>73.211673500000003</v>
          </cell>
          <cell r="AX21">
            <v>57.523457749999999</v>
          </cell>
          <cell r="AY21">
            <v>36.605836750000002</v>
          </cell>
          <cell r="AZ21">
            <v>20.917621</v>
          </cell>
          <cell r="BA21">
            <v>10.4588105</v>
          </cell>
          <cell r="BB21">
            <v>10.4588105</v>
          </cell>
          <cell r="BC21">
            <v>10.4588105</v>
          </cell>
          <cell r="BD21">
            <v>20.917621</v>
          </cell>
          <cell r="BE21">
            <v>36.605836750000002</v>
          </cell>
          <cell r="BF21">
            <v>62.752863000000005</v>
          </cell>
          <cell r="BG21">
            <v>99.35869975</v>
          </cell>
          <cell r="BH21">
            <v>522.94052499999998</v>
          </cell>
          <cell r="BI21">
            <v>62</v>
          </cell>
          <cell r="BJ21">
            <v>5187.5700079999997</v>
          </cell>
          <cell r="BK21">
            <v>4539.1237569999994</v>
          </cell>
          <cell r="BL21">
            <v>3566.4543804999998</v>
          </cell>
          <cell r="BM21">
            <v>2269.5618784999997</v>
          </cell>
          <cell r="BN21">
            <v>1296.8925019999999</v>
          </cell>
          <cell r="BO21">
            <v>648.44625099999996</v>
          </cell>
          <cell r="BP21">
            <v>648.44625099999996</v>
          </cell>
          <cell r="BQ21">
            <v>648.44625099999996</v>
          </cell>
          <cell r="BR21">
            <v>1296.8925019999999</v>
          </cell>
          <cell r="BS21">
            <v>2269.5618784999997</v>
          </cell>
          <cell r="BT21">
            <v>3890.677506</v>
          </cell>
          <cell r="BU21">
            <v>6160.2393844999997</v>
          </cell>
          <cell r="BV21">
            <v>32422.312549999999</v>
          </cell>
        </row>
        <row r="22">
          <cell r="H22">
            <v>5.3760000000000003</v>
          </cell>
          <cell r="I22">
            <v>14</v>
          </cell>
          <cell r="J22">
            <v>16.576000000000001</v>
          </cell>
          <cell r="K22">
            <v>6.0479999999999992</v>
          </cell>
          <cell r="L22">
            <v>42</v>
          </cell>
          <cell r="M22">
            <v>59.861666666666665</v>
          </cell>
          <cell r="N22">
            <v>78.323676012461064</v>
          </cell>
          <cell r="O22">
            <v>32.1</v>
          </cell>
          <cell r="P22">
            <v>85</v>
          </cell>
          <cell r="Q22">
            <v>15</v>
          </cell>
          <cell r="S22">
            <v>13</v>
          </cell>
          <cell r="U22">
            <v>9</v>
          </cell>
          <cell r="X22">
            <v>1083</v>
          </cell>
          <cell r="Y22">
            <v>7</v>
          </cell>
          <cell r="AA22">
            <v>3430</v>
          </cell>
          <cell r="AB22">
            <v>2514.19</v>
          </cell>
          <cell r="AC22">
            <v>73.3</v>
          </cell>
          <cell r="AD22">
            <v>1984</v>
          </cell>
          <cell r="AG22">
            <v>11.81</v>
          </cell>
          <cell r="AH22">
            <v>2.6723325510000002</v>
          </cell>
          <cell r="AI22">
            <v>2.3754067120000002</v>
          </cell>
          <cell r="AJ22">
            <v>2.3754067120000002</v>
          </cell>
          <cell r="AK22">
            <v>2.0784808730000002</v>
          </cell>
          <cell r="AL22">
            <v>2.0784808730000002</v>
          </cell>
          <cell r="AM22">
            <v>2.3754067120000002</v>
          </cell>
          <cell r="AN22">
            <v>2.6723325510000002</v>
          </cell>
          <cell r="AO22">
            <v>2.6723325510000002</v>
          </cell>
          <cell r="AP22">
            <v>2.3754067120000002</v>
          </cell>
          <cell r="AQ22">
            <v>2.0784808730000002</v>
          </cell>
          <cell r="AR22">
            <v>2.3754067120000002</v>
          </cell>
          <cell r="AS22">
            <v>2.9692583900000002</v>
          </cell>
          <cell r="AT22">
            <v>29.692583900000002</v>
          </cell>
          <cell r="AU22">
            <v>285.37</v>
          </cell>
          <cell r="AV22">
            <v>114.795904048</v>
          </cell>
          <cell r="AW22">
            <v>100.446416042</v>
          </cell>
          <cell r="AX22">
            <v>78.922184032999994</v>
          </cell>
          <cell r="AY22">
            <v>50.223208020999998</v>
          </cell>
          <cell r="AZ22">
            <v>28.698976011999999</v>
          </cell>
          <cell r="BA22">
            <v>14.349488006</v>
          </cell>
          <cell r="BB22">
            <v>14.349488006</v>
          </cell>
          <cell r="BC22">
            <v>14.349488006</v>
          </cell>
          <cell r="BD22">
            <v>28.698976011999999</v>
          </cell>
          <cell r="BE22">
            <v>50.223208020999998</v>
          </cell>
          <cell r="BF22">
            <v>86.096928035999994</v>
          </cell>
          <cell r="BG22">
            <v>136.32013605699998</v>
          </cell>
          <cell r="BH22">
            <v>717.47440029999996</v>
          </cell>
          <cell r="BI22">
            <v>62</v>
          </cell>
          <cell r="BJ22">
            <v>7117.3460509759989</v>
          </cell>
          <cell r="BK22">
            <v>6227.6777946039992</v>
          </cell>
          <cell r="BL22">
            <v>4893.1754100459993</v>
          </cell>
          <cell r="BM22">
            <v>3113.8388973019996</v>
          </cell>
          <cell r="BN22">
            <v>1779.3365127439997</v>
          </cell>
          <cell r="BO22">
            <v>889.66825637199986</v>
          </cell>
          <cell r="BP22">
            <v>889.66825637199986</v>
          </cell>
          <cell r="BQ22">
            <v>889.66825637199986</v>
          </cell>
          <cell r="BR22">
            <v>1779.3365127439997</v>
          </cell>
          <cell r="BS22">
            <v>3113.8388973019996</v>
          </cell>
          <cell r="BT22">
            <v>5338.0095382319996</v>
          </cell>
          <cell r="BU22">
            <v>8451.8484355339988</v>
          </cell>
          <cell r="BV22">
            <v>44483.412818599994</v>
          </cell>
        </row>
        <row r="23">
          <cell r="H23">
            <v>10.24</v>
          </cell>
          <cell r="I23">
            <v>26.666666666666664</v>
          </cell>
          <cell r="J23">
            <v>31.573333333333334</v>
          </cell>
          <cell r="K23">
            <v>11.52</v>
          </cell>
          <cell r="L23">
            <v>80</v>
          </cell>
          <cell r="M23">
            <v>35.055725000000002</v>
          </cell>
          <cell r="N23">
            <v>87.36629283489097</v>
          </cell>
          <cell r="O23">
            <v>32.1</v>
          </cell>
          <cell r="P23">
            <v>85</v>
          </cell>
          <cell r="Q23">
            <v>15</v>
          </cell>
          <cell r="S23">
            <v>13</v>
          </cell>
          <cell r="U23">
            <v>9</v>
          </cell>
          <cell r="X23">
            <v>1083</v>
          </cell>
          <cell r="Y23">
            <v>7</v>
          </cell>
          <cell r="AA23">
            <v>3826</v>
          </cell>
          <cell r="AB23">
            <v>2804.4580000000001</v>
          </cell>
          <cell r="AC23">
            <v>73.3</v>
          </cell>
          <cell r="AD23">
            <v>1977</v>
          </cell>
          <cell r="AG23">
            <v>11.81</v>
          </cell>
          <cell r="AH23">
            <v>2.9808584082000005</v>
          </cell>
          <cell r="AI23">
            <v>2.6496519184000005</v>
          </cell>
          <cell r="AJ23">
            <v>2.6496519184000005</v>
          </cell>
          <cell r="AK23">
            <v>2.3184454286000005</v>
          </cell>
          <cell r="AL23">
            <v>2.3184454286000005</v>
          </cell>
          <cell r="AM23">
            <v>2.6496519184000005</v>
          </cell>
          <cell r="AN23">
            <v>2.9808584082000005</v>
          </cell>
          <cell r="AO23">
            <v>2.9808584082000005</v>
          </cell>
          <cell r="AP23">
            <v>2.6496519184000005</v>
          </cell>
          <cell r="AQ23">
            <v>2.3184454286000005</v>
          </cell>
          <cell r="AR23">
            <v>2.6496519184000005</v>
          </cell>
          <cell r="AS23">
            <v>3.3120648980000005</v>
          </cell>
          <cell r="AT23">
            <v>33.120648980000006</v>
          </cell>
          <cell r="AU23">
            <v>285.37</v>
          </cell>
          <cell r="AV23">
            <v>128.0493087136</v>
          </cell>
          <cell r="AW23">
            <v>112.0431451244</v>
          </cell>
          <cell r="AX23">
            <v>88.033899740599992</v>
          </cell>
          <cell r="AY23">
            <v>56.021572562199999</v>
          </cell>
          <cell r="AZ23">
            <v>32.0123271784</v>
          </cell>
          <cell r="BA23">
            <v>16.0061635892</v>
          </cell>
          <cell r="BB23">
            <v>16.0061635892</v>
          </cell>
          <cell r="BC23">
            <v>16.0061635892</v>
          </cell>
          <cell r="BD23">
            <v>32.0123271784</v>
          </cell>
          <cell r="BE23">
            <v>56.021572562199999</v>
          </cell>
          <cell r="BF23">
            <v>96.036981535199999</v>
          </cell>
          <cell r="BG23">
            <v>152.05855409739999</v>
          </cell>
          <cell r="BH23">
            <v>800.30817946000002</v>
          </cell>
          <cell r="BI23">
            <v>62</v>
          </cell>
          <cell r="BJ23">
            <v>7939.0571402431997</v>
          </cell>
          <cell r="BK23">
            <v>6946.6749977128002</v>
          </cell>
          <cell r="BL23">
            <v>5458.1017839172</v>
          </cell>
          <cell r="BM23">
            <v>3473.3374988564001</v>
          </cell>
          <cell r="BN23">
            <v>1984.7642850607999</v>
          </cell>
          <cell r="BO23">
            <v>992.38214253039996</v>
          </cell>
          <cell r="BP23">
            <v>992.38214253039996</v>
          </cell>
          <cell r="BQ23">
            <v>992.38214253039996</v>
          </cell>
          <cell r="BR23">
            <v>1984.7642850607999</v>
          </cell>
          <cell r="BS23">
            <v>3473.3374988564001</v>
          </cell>
          <cell r="BT23">
            <v>5954.2928551823998</v>
          </cell>
          <cell r="BU23">
            <v>9427.6303540387999</v>
          </cell>
          <cell r="BV23">
            <v>49619.107126520001</v>
          </cell>
        </row>
        <row r="24">
          <cell r="H24">
            <v>7.68</v>
          </cell>
          <cell r="I24">
            <v>20</v>
          </cell>
          <cell r="J24">
            <v>23.68</v>
          </cell>
          <cell r="K24">
            <v>8.6399999999999988</v>
          </cell>
          <cell r="L24">
            <v>60</v>
          </cell>
          <cell r="M24">
            <v>64.406266666666667</v>
          </cell>
          <cell r="N24">
            <v>120.38554517133956</v>
          </cell>
          <cell r="O24">
            <v>32.1</v>
          </cell>
          <cell r="P24">
            <v>85</v>
          </cell>
          <cell r="Q24">
            <v>15</v>
          </cell>
          <cell r="S24">
            <v>13</v>
          </cell>
          <cell r="U24">
            <v>9</v>
          </cell>
          <cell r="X24">
            <v>1083</v>
          </cell>
          <cell r="Y24">
            <v>7</v>
          </cell>
          <cell r="AA24">
            <v>5272</v>
          </cell>
          <cell r="AB24">
            <v>3864.3759999999997</v>
          </cell>
          <cell r="AC24">
            <v>73.3</v>
          </cell>
          <cell r="AD24">
            <v>1983</v>
          </cell>
          <cell r="AG24">
            <v>11.81</v>
          </cell>
          <cell r="AH24">
            <v>4.1074452503999996</v>
          </cell>
          <cell r="AI24">
            <v>3.6510624448</v>
          </cell>
          <cell r="AJ24">
            <v>3.6510624448</v>
          </cell>
          <cell r="AK24">
            <v>3.1946796391999999</v>
          </cell>
          <cell r="AL24">
            <v>3.1946796391999999</v>
          </cell>
          <cell r="AM24">
            <v>3.6510624448</v>
          </cell>
          <cell r="AN24">
            <v>4.1074452503999996</v>
          </cell>
          <cell r="AO24">
            <v>4.1074452503999996</v>
          </cell>
          <cell r="AP24">
            <v>3.6510624448</v>
          </cell>
          <cell r="AQ24">
            <v>3.1946796391999999</v>
          </cell>
          <cell r="AR24">
            <v>3.6510624448</v>
          </cell>
          <cell r="AS24">
            <v>4.5638280560000002</v>
          </cell>
          <cell r="AT24">
            <v>45.638280559999998</v>
          </cell>
          <cell r="AU24">
            <v>285.37</v>
          </cell>
          <cell r="AV24">
            <v>176.44431665920001</v>
          </cell>
          <cell r="AW24">
            <v>154.38877707680001</v>
          </cell>
          <cell r="AX24">
            <v>121.30546770320001</v>
          </cell>
          <cell r="AY24">
            <v>77.194388538400005</v>
          </cell>
          <cell r="AZ24">
            <v>44.111079164800003</v>
          </cell>
          <cell r="BA24">
            <v>22.055539582400002</v>
          </cell>
          <cell r="BB24">
            <v>22.055539582400002</v>
          </cell>
          <cell r="BC24">
            <v>22.055539582400002</v>
          </cell>
          <cell r="BD24">
            <v>44.111079164800003</v>
          </cell>
          <cell r="BE24">
            <v>77.194388538400005</v>
          </cell>
          <cell r="BF24">
            <v>132.33323749440001</v>
          </cell>
          <cell r="BG24">
            <v>209.52762603280001</v>
          </cell>
          <cell r="BH24">
            <v>1102.7769791200001</v>
          </cell>
          <cell r="BI24">
            <v>62</v>
          </cell>
          <cell r="BJ24">
            <v>10939.547632870403</v>
          </cell>
          <cell r="BK24">
            <v>9572.1041787616014</v>
          </cell>
          <cell r="BL24">
            <v>7520.9389975984013</v>
          </cell>
          <cell r="BM24">
            <v>4786.0520893808007</v>
          </cell>
          <cell r="BN24">
            <v>2734.8869082176006</v>
          </cell>
          <cell r="BO24">
            <v>1367.4434541088003</v>
          </cell>
          <cell r="BP24">
            <v>1367.4434541088003</v>
          </cell>
          <cell r="BQ24">
            <v>1367.4434541088003</v>
          </cell>
          <cell r="BR24">
            <v>2734.8869082176006</v>
          </cell>
          <cell r="BS24">
            <v>4786.0520893808007</v>
          </cell>
          <cell r="BT24">
            <v>8204.6607246528019</v>
          </cell>
          <cell r="BU24">
            <v>12990.712814033603</v>
          </cell>
          <cell r="BV24">
            <v>68372.172705440011</v>
          </cell>
        </row>
        <row r="25">
          <cell r="H25">
            <v>7.1680000000000001</v>
          </cell>
          <cell r="I25">
            <v>18.666666666666664</v>
          </cell>
          <cell r="J25">
            <v>22.101333333333333</v>
          </cell>
          <cell r="K25">
            <v>8.0640000000000001</v>
          </cell>
          <cell r="L25">
            <v>56</v>
          </cell>
          <cell r="M25">
            <v>42.212946428571435</v>
          </cell>
          <cell r="N25">
            <v>73.642523364485982</v>
          </cell>
          <cell r="O25">
            <v>32.1</v>
          </cell>
          <cell r="P25">
            <v>85</v>
          </cell>
          <cell r="Q25">
            <v>15</v>
          </cell>
          <cell r="S25">
            <v>13</v>
          </cell>
          <cell r="U25">
            <v>9</v>
          </cell>
          <cell r="X25">
            <v>1083</v>
          </cell>
          <cell r="Y25">
            <v>7</v>
          </cell>
          <cell r="AA25">
            <v>3225</v>
          </cell>
          <cell r="AB25">
            <v>2363.9250000000002</v>
          </cell>
          <cell r="AC25">
            <v>73.3</v>
          </cell>
          <cell r="AD25">
            <v>1969</v>
          </cell>
          <cell r="AG25">
            <v>11.81</v>
          </cell>
          <cell r="AH25">
            <v>2.5126158825</v>
          </cell>
          <cell r="AI25">
            <v>2.2334363399999999</v>
          </cell>
          <cell r="AJ25">
            <v>2.2334363399999999</v>
          </cell>
          <cell r="AK25">
            <v>1.9542567974999998</v>
          </cell>
          <cell r="AL25">
            <v>1.9542567974999998</v>
          </cell>
          <cell r="AM25">
            <v>2.2334363399999999</v>
          </cell>
          <cell r="AN25">
            <v>2.5126158825</v>
          </cell>
          <cell r="AO25">
            <v>2.5126158825</v>
          </cell>
          <cell r="AP25">
            <v>2.2334363399999999</v>
          </cell>
          <cell r="AQ25">
            <v>1.9542567974999998</v>
          </cell>
          <cell r="AR25">
            <v>2.2334363399999999</v>
          </cell>
          <cell r="AS25">
            <v>2.7917954250000001</v>
          </cell>
          <cell r="AT25">
            <v>27.917954250000001</v>
          </cell>
          <cell r="AU25">
            <v>285.37</v>
          </cell>
          <cell r="AV25">
            <v>107.93492436000001</v>
          </cell>
          <cell r="AW25">
            <v>94.443058815000015</v>
          </cell>
          <cell r="AX25">
            <v>74.205260497500007</v>
          </cell>
          <cell r="AY25">
            <v>47.221529407500007</v>
          </cell>
          <cell r="AZ25">
            <v>26.983731090000003</v>
          </cell>
          <cell r="BA25">
            <v>13.491865545000001</v>
          </cell>
          <cell r="BB25">
            <v>13.491865545000001</v>
          </cell>
          <cell r="BC25">
            <v>13.491865545000001</v>
          </cell>
          <cell r="BD25">
            <v>26.983731090000003</v>
          </cell>
          <cell r="BE25">
            <v>47.221529407500007</v>
          </cell>
          <cell r="BF25">
            <v>80.951193270000005</v>
          </cell>
          <cell r="BG25">
            <v>128.17272267750002</v>
          </cell>
          <cell r="BH25">
            <v>674.59327725000003</v>
          </cell>
          <cell r="BI25">
            <v>62</v>
          </cell>
          <cell r="BJ25">
            <v>6691.9653103199998</v>
          </cell>
          <cell r="BK25">
            <v>5855.4696465300003</v>
          </cell>
          <cell r="BL25">
            <v>4600.7261508450001</v>
          </cell>
          <cell r="BM25">
            <v>2927.7348232650002</v>
          </cell>
          <cell r="BN25">
            <v>1672.99132758</v>
          </cell>
          <cell r="BO25">
            <v>836.49566378999998</v>
          </cell>
          <cell r="BP25">
            <v>836.49566378999998</v>
          </cell>
          <cell r="BQ25">
            <v>836.49566378999998</v>
          </cell>
          <cell r="BR25">
            <v>1672.99132758</v>
          </cell>
          <cell r="BS25">
            <v>2927.7348232650002</v>
          </cell>
          <cell r="BT25">
            <v>5018.9739827399999</v>
          </cell>
          <cell r="BU25">
            <v>7946.708806005</v>
          </cell>
          <cell r="BV25">
            <v>41824.783189499998</v>
          </cell>
        </row>
        <row r="26">
          <cell r="H26">
            <v>5.12</v>
          </cell>
          <cell r="I26">
            <v>13.333333333333332</v>
          </cell>
          <cell r="J26">
            <v>15.786666666666667</v>
          </cell>
          <cell r="K26">
            <v>5.76</v>
          </cell>
          <cell r="L26">
            <v>40</v>
          </cell>
          <cell r="M26">
            <v>38.574124999999995</v>
          </cell>
          <cell r="N26">
            <v>48.067445482866034</v>
          </cell>
          <cell r="O26">
            <v>32.1</v>
          </cell>
          <cell r="P26">
            <v>85</v>
          </cell>
          <cell r="Q26">
            <v>15</v>
          </cell>
          <cell r="S26">
            <v>13</v>
          </cell>
          <cell r="U26">
            <v>9</v>
          </cell>
          <cell r="X26">
            <v>1083</v>
          </cell>
          <cell r="Y26">
            <v>7</v>
          </cell>
          <cell r="AA26">
            <v>2105</v>
          </cell>
          <cell r="AB26">
            <v>1542.9649999999999</v>
          </cell>
          <cell r="AC26">
            <v>73.3</v>
          </cell>
          <cell r="AD26">
            <v>1982</v>
          </cell>
          <cell r="AG26">
            <v>11.81</v>
          </cell>
          <cell r="AH26">
            <v>1.6400174985</v>
          </cell>
          <cell r="AI26">
            <v>1.4577933320000001</v>
          </cell>
          <cell r="AJ26">
            <v>1.4577933320000001</v>
          </cell>
          <cell r="AK26">
            <v>1.2755691655000001</v>
          </cell>
          <cell r="AL26">
            <v>1.2755691655000001</v>
          </cell>
          <cell r="AM26">
            <v>1.4577933320000001</v>
          </cell>
          <cell r="AN26">
            <v>1.6400174985</v>
          </cell>
          <cell r="AO26">
            <v>1.6400174985</v>
          </cell>
          <cell r="AP26">
            <v>1.4577933320000001</v>
          </cell>
          <cell r="AQ26">
            <v>1.2755691655000001</v>
          </cell>
          <cell r="AR26">
            <v>1.4577933320000001</v>
          </cell>
          <cell r="AS26">
            <v>1.822241665</v>
          </cell>
          <cell r="AT26">
            <v>18.22241665</v>
          </cell>
          <cell r="AU26">
            <v>285.37</v>
          </cell>
          <cell r="AV26">
            <v>70.450547528000001</v>
          </cell>
          <cell r="AW26">
            <v>61.644229086999999</v>
          </cell>
          <cell r="AX26">
            <v>48.434751425500004</v>
          </cell>
          <cell r="AY26">
            <v>30.8221145435</v>
          </cell>
          <cell r="AZ26">
            <v>17.612636882</v>
          </cell>
          <cell r="BA26">
            <v>8.8063184410000002</v>
          </cell>
          <cell r="BB26">
            <v>8.8063184410000002</v>
          </cell>
          <cell r="BC26">
            <v>8.8063184410000002</v>
          </cell>
          <cell r="BD26">
            <v>17.612636882</v>
          </cell>
          <cell r="BE26">
            <v>30.8221145435</v>
          </cell>
          <cell r="BF26">
            <v>52.837910645999997</v>
          </cell>
          <cell r="BG26">
            <v>83.660025189500004</v>
          </cell>
          <cell r="BH26">
            <v>440.31592204999998</v>
          </cell>
          <cell r="BI26">
            <v>62</v>
          </cell>
          <cell r="BJ26">
            <v>4367.9339467359996</v>
          </cell>
          <cell r="BK26">
            <v>3821.9422033939995</v>
          </cell>
          <cell r="BL26">
            <v>3002.9545883809997</v>
          </cell>
          <cell r="BM26">
            <v>1910.9711016969998</v>
          </cell>
          <cell r="BN26">
            <v>1091.9834866839999</v>
          </cell>
          <cell r="BO26">
            <v>545.99174334199995</v>
          </cell>
          <cell r="BP26">
            <v>545.99174334199995</v>
          </cell>
          <cell r="BQ26">
            <v>545.99174334199995</v>
          </cell>
          <cell r="BR26">
            <v>1091.9834866839999</v>
          </cell>
          <cell r="BS26">
            <v>1910.9711016969998</v>
          </cell>
          <cell r="BT26">
            <v>3275.9504600519995</v>
          </cell>
          <cell r="BU26">
            <v>5186.9215617489999</v>
          </cell>
          <cell r="BV26">
            <v>27299.587167099999</v>
          </cell>
        </row>
        <row r="27">
          <cell r="H27">
            <v>15.616</v>
          </cell>
          <cell r="I27">
            <v>40.666666666666664</v>
          </cell>
          <cell r="J27">
            <v>48.149333333333331</v>
          </cell>
          <cell r="K27">
            <v>17.567999999999998</v>
          </cell>
          <cell r="L27">
            <v>122</v>
          </cell>
          <cell r="M27">
            <v>72.242557377049167</v>
          </cell>
          <cell r="N27">
            <v>274.56672897196256</v>
          </cell>
          <cell r="O27">
            <v>32.1</v>
          </cell>
          <cell r="P27">
            <v>85</v>
          </cell>
          <cell r="Q27">
            <v>15</v>
          </cell>
          <cell r="S27">
            <v>13</v>
          </cell>
          <cell r="U27">
            <v>9</v>
          </cell>
          <cell r="X27">
            <v>1083</v>
          </cell>
          <cell r="Y27">
            <v>7</v>
          </cell>
          <cell r="AA27">
            <v>12024</v>
          </cell>
          <cell r="AB27">
            <v>8813.5919999999987</v>
          </cell>
          <cell r="AC27">
            <v>73.3</v>
          </cell>
          <cell r="AD27">
            <v>1977</v>
          </cell>
          <cell r="AG27">
            <v>11.81</v>
          </cell>
          <cell r="AH27">
            <v>9.3679669368000003</v>
          </cell>
          <cell r="AI27">
            <v>8.3270817216000008</v>
          </cell>
          <cell r="AJ27">
            <v>8.3270817216000008</v>
          </cell>
          <cell r="AK27">
            <v>7.2861965064000005</v>
          </cell>
          <cell r="AL27">
            <v>7.2861965064000005</v>
          </cell>
          <cell r="AM27">
            <v>8.3270817216000008</v>
          </cell>
          <cell r="AN27">
            <v>9.3679669368000003</v>
          </cell>
          <cell r="AO27">
            <v>9.3679669368000003</v>
          </cell>
          <cell r="AP27">
            <v>8.3270817216000008</v>
          </cell>
          <cell r="AQ27">
            <v>7.2861965064000005</v>
          </cell>
          <cell r="AR27">
            <v>8.3270817216000008</v>
          </cell>
          <cell r="AS27">
            <v>10.408852152000001</v>
          </cell>
          <cell r="AT27">
            <v>104.08852152</v>
          </cell>
          <cell r="AU27">
            <v>285.37</v>
          </cell>
          <cell r="AV27">
            <v>402.42155984639999</v>
          </cell>
          <cell r="AW27">
            <v>352.11886486560002</v>
          </cell>
          <cell r="AX27">
            <v>276.66482239440001</v>
          </cell>
          <cell r="AY27">
            <v>176.05943243280001</v>
          </cell>
          <cell r="AZ27">
            <v>100.6053899616</v>
          </cell>
          <cell r="BA27">
            <v>50.302694980799998</v>
          </cell>
          <cell r="BB27">
            <v>50.302694980799998</v>
          </cell>
          <cell r="BC27">
            <v>50.302694980799998</v>
          </cell>
          <cell r="BD27">
            <v>100.6053899616</v>
          </cell>
          <cell r="BE27">
            <v>176.05943243280001</v>
          </cell>
          <cell r="BF27">
            <v>301.81616988479999</v>
          </cell>
          <cell r="BG27">
            <v>477.8756023176</v>
          </cell>
          <cell r="BH27">
            <v>2515.1347490399999</v>
          </cell>
          <cell r="BI27">
            <v>62</v>
          </cell>
          <cell r="BJ27">
            <v>24950.1367104768</v>
          </cell>
          <cell r="BK27">
            <v>21831.3696216672</v>
          </cell>
          <cell r="BL27">
            <v>17153.218988452798</v>
          </cell>
          <cell r="BM27">
            <v>10915.6848108336</v>
          </cell>
          <cell r="BN27">
            <v>6237.5341776191999</v>
          </cell>
          <cell r="BO27">
            <v>3118.7670888096</v>
          </cell>
          <cell r="BP27">
            <v>3118.7670888096</v>
          </cell>
          <cell r="BQ27">
            <v>3118.7670888096</v>
          </cell>
          <cell r="BR27">
            <v>6237.5341776191999</v>
          </cell>
          <cell r="BS27">
            <v>10915.6848108336</v>
          </cell>
          <cell r="BT27">
            <v>18712.6025328576</v>
          </cell>
          <cell r="BU27">
            <v>29628.287343691198</v>
          </cell>
          <cell r="BV27">
            <v>155938.35444048</v>
          </cell>
        </row>
        <row r="28">
          <cell r="H28">
            <v>4.0960000000000001</v>
          </cell>
          <cell r="I28">
            <v>10.666666666666666</v>
          </cell>
          <cell r="J28">
            <v>12.629333333333333</v>
          </cell>
          <cell r="K28">
            <v>4.6079999999999997</v>
          </cell>
          <cell r="L28">
            <v>32</v>
          </cell>
          <cell r="M28">
            <v>47.186875000000001</v>
          </cell>
          <cell r="N28">
            <v>47.039875389408095</v>
          </cell>
          <cell r="O28">
            <v>32.1</v>
          </cell>
          <cell r="P28">
            <v>85</v>
          </cell>
          <cell r="Q28">
            <v>15</v>
          </cell>
          <cell r="S28">
            <v>13</v>
          </cell>
          <cell r="U28">
            <v>9</v>
          </cell>
          <cell r="X28">
            <v>1083</v>
          </cell>
          <cell r="Y28">
            <v>7</v>
          </cell>
          <cell r="AA28">
            <v>2060</v>
          </cell>
          <cell r="AB28">
            <v>1509.98</v>
          </cell>
          <cell r="AC28">
            <v>73.3</v>
          </cell>
          <cell r="AD28">
            <v>1989</v>
          </cell>
          <cell r="AG28">
            <v>11.81</v>
          </cell>
          <cell r="AH28">
            <v>1.6049577419999999</v>
          </cell>
          <cell r="AI28">
            <v>1.4266291039999999</v>
          </cell>
          <cell r="AJ28">
            <v>1.4266291039999999</v>
          </cell>
          <cell r="AK28">
            <v>1.2483004659999999</v>
          </cell>
          <cell r="AL28">
            <v>1.2483004659999999</v>
          </cell>
          <cell r="AM28">
            <v>1.4266291039999999</v>
          </cell>
          <cell r="AN28">
            <v>1.6049577419999999</v>
          </cell>
          <cell r="AO28">
            <v>1.6049577419999999</v>
          </cell>
          <cell r="AP28">
            <v>1.4266291039999999</v>
          </cell>
          <cell r="AQ28">
            <v>1.2483004659999999</v>
          </cell>
          <cell r="AR28">
            <v>1.4266291039999999</v>
          </cell>
          <cell r="AS28">
            <v>1.7832863799999998</v>
          </cell>
          <cell r="AT28">
            <v>17.832863799999998</v>
          </cell>
          <cell r="AU28">
            <v>285.37</v>
          </cell>
          <cell r="AV28">
            <v>68.944478816</v>
          </cell>
          <cell r="AW28">
            <v>60.326418963999998</v>
          </cell>
          <cell r="AX28">
            <v>47.399329186000003</v>
          </cell>
          <cell r="AY28">
            <v>30.163209481999999</v>
          </cell>
          <cell r="AZ28">
            <v>17.236119704</v>
          </cell>
          <cell r="BA28">
            <v>8.618059852</v>
          </cell>
          <cell r="BB28">
            <v>8.618059852</v>
          </cell>
          <cell r="BC28">
            <v>8.618059852</v>
          </cell>
          <cell r="BD28">
            <v>17.236119704</v>
          </cell>
          <cell r="BE28">
            <v>30.163209481999999</v>
          </cell>
          <cell r="BF28">
            <v>51.708359111999997</v>
          </cell>
          <cell r="BG28">
            <v>81.871568593999996</v>
          </cell>
          <cell r="BH28">
            <v>430.9029926</v>
          </cell>
          <cell r="BI28">
            <v>62</v>
          </cell>
          <cell r="BJ28">
            <v>4274.5576865920002</v>
          </cell>
          <cell r="BK28">
            <v>3740.2379757680001</v>
          </cell>
          <cell r="BL28">
            <v>2938.7584095320003</v>
          </cell>
          <cell r="BM28">
            <v>1870.118987884</v>
          </cell>
          <cell r="BN28">
            <v>1068.6394216480001</v>
          </cell>
          <cell r="BO28">
            <v>534.31971082400003</v>
          </cell>
          <cell r="BP28">
            <v>534.31971082400003</v>
          </cell>
          <cell r="BQ28">
            <v>534.31971082400003</v>
          </cell>
          <cell r="BR28">
            <v>1068.6394216480001</v>
          </cell>
          <cell r="BS28">
            <v>1870.118987884</v>
          </cell>
          <cell r="BT28">
            <v>3205.9182649439999</v>
          </cell>
          <cell r="BU28">
            <v>5076.0372528280004</v>
          </cell>
          <cell r="BV28">
            <v>26715.9855412</v>
          </cell>
        </row>
        <row r="29">
          <cell r="H29">
            <v>8.0640000000000001</v>
          </cell>
          <cell r="I29">
            <v>21</v>
          </cell>
          <cell r="J29">
            <v>24.864000000000001</v>
          </cell>
          <cell r="K29">
            <v>9.0719999999999992</v>
          </cell>
          <cell r="L29">
            <v>63</v>
          </cell>
          <cell r="M29">
            <v>42.467460317460315</v>
          </cell>
          <cell r="N29">
            <v>83.347352024922102</v>
          </cell>
          <cell r="O29">
            <v>32.1</v>
          </cell>
          <cell r="P29">
            <v>85</v>
          </cell>
          <cell r="Q29">
            <v>15</v>
          </cell>
          <cell r="S29">
            <v>13</v>
          </cell>
          <cell r="U29">
            <v>9</v>
          </cell>
          <cell r="X29">
            <v>1083</v>
          </cell>
          <cell r="Y29">
            <v>7</v>
          </cell>
          <cell r="AA29">
            <v>3650</v>
          </cell>
          <cell r="AB29">
            <v>2675.45</v>
          </cell>
          <cell r="AC29">
            <v>73.3</v>
          </cell>
          <cell r="AD29">
            <v>1973</v>
          </cell>
          <cell r="AG29">
            <v>11.81</v>
          </cell>
          <cell r="AH29">
            <v>2.8437358050000001</v>
          </cell>
          <cell r="AI29">
            <v>2.52776516</v>
          </cell>
          <cell r="AJ29">
            <v>2.52776516</v>
          </cell>
          <cell r="AK29">
            <v>2.2117945149999998</v>
          </cell>
          <cell r="AL29">
            <v>2.2117945149999998</v>
          </cell>
          <cell r="AM29">
            <v>2.52776516</v>
          </cell>
          <cell r="AN29">
            <v>2.8437358050000001</v>
          </cell>
          <cell r="AO29">
            <v>2.8437358050000001</v>
          </cell>
          <cell r="AP29">
            <v>2.52776516</v>
          </cell>
          <cell r="AQ29">
            <v>2.2117945149999998</v>
          </cell>
          <cell r="AR29">
            <v>2.52776516</v>
          </cell>
          <cell r="AS29">
            <v>3.1597064499999998</v>
          </cell>
          <cell r="AT29">
            <v>31.597064500000002</v>
          </cell>
          <cell r="AU29">
            <v>285.37</v>
          </cell>
          <cell r="AV29">
            <v>122.15890663999998</v>
          </cell>
          <cell r="AW29">
            <v>106.88904330999999</v>
          </cell>
          <cell r="AX29">
            <v>83.984248314999988</v>
          </cell>
          <cell r="AY29">
            <v>53.444521654999996</v>
          </cell>
          <cell r="AZ29">
            <v>30.539726659999996</v>
          </cell>
          <cell r="BA29">
            <v>15.269863329999998</v>
          </cell>
          <cell r="BB29">
            <v>15.269863329999998</v>
          </cell>
          <cell r="BC29">
            <v>15.269863329999998</v>
          </cell>
          <cell r="BD29">
            <v>30.539726659999996</v>
          </cell>
          <cell r="BE29">
            <v>53.444521654999996</v>
          </cell>
          <cell r="BF29">
            <v>91.619179979999984</v>
          </cell>
          <cell r="BG29">
            <v>145.06370163499997</v>
          </cell>
          <cell r="BH29">
            <v>763.49316649999992</v>
          </cell>
          <cell r="BI29">
            <v>62</v>
          </cell>
          <cell r="BJ29">
            <v>7573.8522116799986</v>
          </cell>
          <cell r="BK29">
            <v>6627.1206852199984</v>
          </cell>
          <cell r="BL29">
            <v>5207.0233955299991</v>
          </cell>
          <cell r="BM29">
            <v>3313.5603426099992</v>
          </cell>
          <cell r="BN29">
            <v>1893.4630529199997</v>
          </cell>
          <cell r="BO29">
            <v>946.73152645999983</v>
          </cell>
          <cell r="BP29">
            <v>946.73152645999983</v>
          </cell>
          <cell r="BQ29">
            <v>946.73152645999983</v>
          </cell>
          <cell r="BR29">
            <v>1893.4630529199997</v>
          </cell>
          <cell r="BS29">
            <v>3313.5603426099992</v>
          </cell>
          <cell r="BT29">
            <v>5680.3891587599992</v>
          </cell>
          <cell r="BU29">
            <v>8993.949501369998</v>
          </cell>
          <cell r="BV29">
            <v>47336.576322999994</v>
          </cell>
        </row>
        <row r="30">
          <cell r="H30">
            <v>9.7279999999999998</v>
          </cell>
          <cell r="I30">
            <v>25.333333333333332</v>
          </cell>
          <cell r="J30">
            <v>29.994666666666667</v>
          </cell>
          <cell r="K30">
            <v>10.943999999999999</v>
          </cell>
          <cell r="L30">
            <v>76</v>
          </cell>
          <cell r="M30">
            <v>34.894657894736838</v>
          </cell>
          <cell r="N30">
            <v>82.616635514018682</v>
          </cell>
          <cell r="O30">
            <v>32.1</v>
          </cell>
          <cell r="P30">
            <v>85</v>
          </cell>
          <cell r="Q30">
            <v>15</v>
          </cell>
          <cell r="S30">
            <v>13</v>
          </cell>
          <cell r="U30">
            <v>9</v>
          </cell>
          <cell r="X30">
            <v>1083</v>
          </cell>
          <cell r="Y30">
            <v>7</v>
          </cell>
          <cell r="AA30">
            <v>3618</v>
          </cell>
          <cell r="AB30">
            <v>2651.9939999999997</v>
          </cell>
          <cell r="AC30">
            <v>73.3</v>
          </cell>
          <cell r="AD30">
            <v>1973</v>
          </cell>
          <cell r="AG30">
            <v>11.81</v>
          </cell>
          <cell r="AH30">
            <v>2.8188044226</v>
          </cell>
          <cell r="AI30">
            <v>2.5056039312</v>
          </cell>
          <cell r="AJ30">
            <v>2.5056039312</v>
          </cell>
          <cell r="AK30">
            <v>2.1924034398000001</v>
          </cell>
          <cell r="AL30">
            <v>2.1924034398000001</v>
          </cell>
          <cell r="AM30">
            <v>2.5056039312</v>
          </cell>
          <cell r="AN30">
            <v>2.8188044226</v>
          </cell>
          <cell r="AO30">
            <v>2.8188044226</v>
          </cell>
          <cell r="AP30">
            <v>2.5056039312</v>
          </cell>
          <cell r="AQ30">
            <v>2.1924034398000001</v>
          </cell>
          <cell r="AR30">
            <v>2.5056039312</v>
          </cell>
          <cell r="AS30">
            <v>3.1320049139999999</v>
          </cell>
          <cell r="AT30">
            <v>31.320049139999998</v>
          </cell>
          <cell r="AU30">
            <v>285.37</v>
          </cell>
          <cell r="AV30">
            <v>121.08792444479997</v>
          </cell>
          <cell r="AW30">
            <v>105.95193388919998</v>
          </cell>
          <cell r="AX30">
            <v>83.247948055799981</v>
          </cell>
          <cell r="AY30">
            <v>52.975966944599989</v>
          </cell>
          <cell r="AZ30">
            <v>30.271981111199992</v>
          </cell>
          <cell r="BA30">
            <v>15.135990555599996</v>
          </cell>
          <cell r="BB30">
            <v>15.135990555599996</v>
          </cell>
          <cell r="BC30">
            <v>15.135990555599996</v>
          </cell>
          <cell r="BD30">
            <v>30.271981111199992</v>
          </cell>
          <cell r="BE30">
            <v>52.975966944599989</v>
          </cell>
          <cell r="BF30">
            <v>90.815943333599975</v>
          </cell>
          <cell r="BG30">
            <v>143.79191027819996</v>
          </cell>
          <cell r="BH30">
            <v>756.79952777999983</v>
          </cell>
          <cell r="BI30">
            <v>62</v>
          </cell>
          <cell r="BJ30">
            <v>7507.4513155775985</v>
          </cell>
          <cell r="BK30">
            <v>6569.0199011303985</v>
          </cell>
          <cell r="BL30">
            <v>5161.3727794595989</v>
          </cell>
          <cell r="BM30">
            <v>3284.5099505651992</v>
          </cell>
          <cell r="BN30">
            <v>1876.8628288943996</v>
          </cell>
          <cell r="BO30">
            <v>938.43141444719981</v>
          </cell>
          <cell r="BP30">
            <v>938.43141444719981</v>
          </cell>
          <cell r="BQ30">
            <v>938.43141444719981</v>
          </cell>
          <cell r="BR30">
            <v>1876.8628288943996</v>
          </cell>
          <cell r="BS30">
            <v>3284.5099505651992</v>
          </cell>
          <cell r="BT30">
            <v>5630.5884866831984</v>
          </cell>
          <cell r="BU30">
            <v>8915.0984372483981</v>
          </cell>
          <cell r="BV30">
            <v>46921.570722359989</v>
          </cell>
        </row>
        <row r="31">
          <cell r="H31">
            <v>9.7279999999999998</v>
          </cell>
          <cell r="I31">
            <v>25.333333333333332</v>
          </cell>
          <cell r="J31">
            <v>29.994666666666667</v>
          </cell>
          <cell r="K31">
            <v>10.943999999999999</v>
          </cell>
          <cell r="L31">
            <v>76</v>
          </cell>
          <cell r="M31">
            <v>34.90430263157895</v>
          </cell>
          <cell r="N31">
            <v>82.639470404984436</v>
          </cell>
          <cell r="O31">
            <v>32.1</v>
          </cell>
          <cell r="P31">
            <v>85</v>
          </cell>
          <cell r="Q31">
            <v>15</v>
          </cell>
          <cell r="S31">
            <v>13</v>
          </cell>
          <cell r="U31">
            <v>9</v>
          </cell>
          <cell r="X31">
            <v>1083</v>
          </cell>
          <cell r="Y31">
            <v>7</v>
          </cell>
          <cell r="AA31">
            <v>3619</v>
          </cell>
          <cell r="AB31">
            <v>2652.7270000000003</v>
          </cell>
          <cell r="AC31">
            <v>73.3</v>
          </cell>
          <cell r="AD31">
            <v>1974</v>
          </cell>
          <cell r="AG31">
            <v>11.81</v>
          </cell>
          <cell r="AH31">
            <v>2.8195835283000008</v>
          </cell>
          <cell r="AI31">
            <v>2.5062964696000005</v>
          </cell>
          <cell r="AJ31">
            <v>2.5062964696000005</v>
          </cell>
          <cell r="AK31">
            <v>2.1930094109000002</v>
          </cell>
          <cell r="AL31">
            <v>2.1930094109000002</v>
          </cell>
          <cell r="AM31">
            <v>2.5062964696000005</v>
          </cell>
          <cell r="AN31">
            <v>2.8195835283000008</v>
          </cell>
          <cell r="AO31">
            <v>2.8195835283000008</v>
          </cell>
          <cell r="AP31">
            <v>2.5062964696000005</v>
          </cell>
          <cell r="AQ31">
            <v>2.1930094109000002</v>
          </cell>
          <cell r="AR31">
            <v>2.5062964696000005</v>
          </cell>
          <cell r="AS31">
            <v>3.1328705870000007</v>
          </cell>
          <cell r="AT31">
            <v>31.328705870000004</v>
          </cell>
          <cell r="AU31">
            <v>285.37</v>
          </cell>
          <cell r="AV31">
            <v>121.12139263840001</v>
          </cell>
          <cell r="AW31">
            <v>105.98121855860001</v>
          </cell>
          <cell r="AX31">
            <v>83.270957438900012</v>
          </cell>
          <cell r="AY31">
            <v>52.990609279300003</v>
          </cell>
          <cell r="AZ31">
            <v>30.280348159600003</v>
          </cell>
          <cell r="BA31">
            <v>15.140174079800001</v>
          </cell>
          <cell r="BB31">
            <v>15.140174079800001</v>
          </cell>
          <cell r="BC31">
            <v>15.140174079800001</v>
          </cell>
          <cell r="BD31">
            <v>30.280348159600003</v>
          </cell>
          <cell r="BE31">
            <v>52.990609279300003</v>
          </cell>
          <cell r="BF31">
            <v>90.841044478800001</v>
          </cell>
          <cell r="BG31">
            <v>143.8316537581</v>
          </cell>
          <cell r="BH31">
            <v>757.00870399000007</v>
          </cell>
          <cell r="BI31">
            <v>62</v>
          </cell>
          <cell r="BJ31">
            <v>7509.526343580801</v>
          </cell>
          <cell r="BK31">
            <v>6570.8355506332009</v>
          </cell>
          <cell r="BL31">
            <v>5162.7993612118007</v>
          </cell>
          <cell r="BM31">
            <v>3285.4177753166005</v>
          </cell>
          <cell r="BN31">
            <v>1877.3815858952003</v>
          </cell>
          <cell r="BO31">
            <v>938.69079294760013</v>
          </cell>
          <cell r="BP31">
            <v>938.69079294760013</v>
          </cell>
          <cell r="BQ31">
            <v>938.69079294760013</v>
          </cell>
          <cell r="BR31">
            <v>1877.3815858952003</v>
          </cell>
          <cell r="BS31">
            <v>3285.4177753166005</v>
          </cell>
          <cell r="BT31">
            <v>5632.1447576856008</v>
          </cell>
          <cell r="BU31">
            <v>8917.5625330022012</v>
          </cell>
          <cell r="BV31">
            <v>46934.539647380006</v>
          </cell>
        </row>
        <row r="32">
          <cell r="H32">
            <v>8.5760000000000005</v>
          </cell>
          <cell r="I32">
            <v>22.333333333333332</v>
          </cell>
          <cell r="J32">
            <v>26.442666666666668</v>
          </cell>
          <cell r="K32">
            <v>9.6479999999999997</v>
          </cell>
          <cell r="L32">
            <v>67</v>
          </cell>
          <cell r="M32">
            <v>52.579074626865669</v>
          </cell>
          <cell r="N32">
            <v>109.7444859813084</v>
          </cell>
          <cell r="O32">
            <v>32.1</v>
          </cell>
          <cell r="P32">
            <v>85</v>
          </cell>
          <cell r="Q32">
            <v>15</v>
          </cell>
          <cell r="S32">
            <v>13</v>
          </cell>
          <cell r="U32">
            <v>9</v>
          </cell>
          <cell r="X32">
            <v>1083</v>
          </cell>
          <cell r="Y32">
            <v>7</v>
          </cell>
          <cell r="AA32">
            <v>4806</v>
          </cell>
          <cell r="AB32">
            <v>3522.7979999999998</v>
          </cell>
          <cell r="AC32">
            <v>73.3</v>
          </cell>
          <cell r="AD32">
            <v>1974</v>
          </cell>
          <cell r="AG32">
            <v>11.81</v>
          </cell>
          <cell r="AH32">
            <v>3.7443819941999998</v>
          </cell>
          <cell r="AI32">
            <v>3.3283395504</v>
          </cell>
          <cell r="AJ32">
            <v>3.3283395504</v>
          </cell>
          <cell r="AK32">
            <v>2.9122971066000001</v>
          </cell>
          <cell r="AL32">
            <v>2.9122971066000001</v>
          </cell>
          <cell r="AM32">
            <v>3.3283395504</v>
          </cell>
          <cell r="AN32">
            <v>3.7443819941999998</v>
          </cell>
          <cell r="AO32">
            <v>3.7443819941999998</v>
          </cell>
          <cell r="AP32">
            <v>3.3283395504</v>
          </cell>
          <cell r="AQ32">
            <v>2.9122971066000001</v>
          </cell>
          <cell r="AR32">
            <v>3.3283395504</v>
          </cell>
          <cell r="AS32">
            <v>4.1604244379999997</v>
          </cell>
          <cell r="AT32">
            <v>41.604244379999997</v>
          </cell>
          <cell r="AU32">
            <v>285.37</v>
          </cell>
          <cell r="AV32">
            <v>160.84813844160001</v>
          </cell>
          <cell r="AW32">
            <v>140.74212113640002</v>
          </cell>
          <cell r="AX32">
            <v>110.5830951786</v>
          </cell>
          <cell r="AY32">
            <v>70.371060568200008</v>
          </cell>
          <cell r="AZ32">
            <v>40.212034610400003</v>
          </cell>
          <cell r="BA32">
            <v>20.106017305200002</v>
          </cell>
          <cell r="BB32">
            <v>20.106017305200002</v>
          </cell>
          <cell r="BC32">
            <v>20.106017305200002</v>
          </cell>
          <cell r="BD32">
            <v>40.212034610400003</v>
          </cell>
          <cell r="BE32">
            <v>70.371060568200008</v>
          </cell>
          <cell r="BF32">
            <v>120.63610383120002</v>
          </cell>
          <cell r="BG32">
            <v>191.00716439940001</v>
          </cell>
          <cell r="BH32">
            <v>1005.30086526</v>
          </cell>
          <cell r="BI32">
            <v>62</v>
          </cell>
          <cell r="BJ32">
            <v>9972.5845833792009</v>
          </cell>
          <cell r="BK32">
            <v>8726.0115104568013</v>
          </cell>
          <cell r="BL32">
            <v>6856.1519010732009</v>
          </cell>
          <cell r="BM32">
            <v>4363.0057552284006</v>
          </cell>
          <cell r="BN32">
            <v>2493.1461458448002</v>
          </cell>
          <cell r="BO32">
            <v>1246.5730729224001</v>
          </cell>
          <cell r="BP32">
            <v>1246.5730729224001</v>
          </cell>
          <cell r="BQ32">
            <v>1246.5730729224001</v>
          </cell>
          <cell r="BR32">
            <v>2493.1461458448002</v>
          </cell>
          <cell r="BS32">
            <v>4363.0057552284006</v>
          </cell>
          <cell r="BT32">
            <v>7479.4384375344007</v>
          </cell>
          <cell r="BU32">
            <v>11842.444192762801</v>
          </cell>
          <cell r="BV32">
            <v>62328.653646120001</v>
          </cell>
        </row>
        <row r="33">
          <cell r="H33">
            <v>20.352</v>
          </cell>
          <cell r="I33">
            <v>53</v>
          </cell>
          <cell r="J33">
            <v>62.752000000000002</v>
          </cell>
          <cell r="K33">
            <v>22.895999999999997</v>
          </cell>
          <cell r="L33">
            <v>159</v>
          </cell>
          <cell r="M33">
            <v>39.402207547169809</v>
          </cell>
          <cell r="N33">
            <v>195.16981308411215</v>
          </cell>
          <cell r="O33">
            <v>32.1</v>
          </cell>
          <cell r="P33">
            <v>85</v>
          </cell>
          <cell r="Q33">
            <v>15</v>
          </cell>
          <cell r="S33">
            <v>13</v>
          </cell>
          <cell r="U33">
            <v>9</v>
          </cell>
          <cell r="X33">
            <v>1083</v>
          </cell>
          <cell r="Y33">
            <v>7</v>
          </cell>
          <cell r="AA33">
            <v>8547</v>
          </cell>
          <cell r="AB33">
            <v>6264.951</v>
          </cell>
          <cell r="AC33">
            <v>73.3</v>
          </cell>
          <cell r="AD33">
            <v>1983</v>
          </cell>
          <cell r="AG33">
            <v>11.81</v>
          </cell>
          <cell r="AH33">
            <v>6.6590164179000002</v>
          </cell>
          <cell r="AI33">
            <v>5.9191257047999999</v>
          </cell>
          <cell r="AJ33">
            <v>5.9191257047999999</v>
          </cell>
          <cell r="AK33">
            <v>5.1792349916999996</v>
          </cell>
          <cell r="AL33">
            <v>5.1792349916999996</v>
          </cell>
          <cell r="AM33">
            <v>5.9191257047999999</v>
          </cell>
          <cell r="AN33">
            <v>6.6590164179000002</v>
          </cell>
          <cell r="AO33">
            <v>6.6590164179000002</v>
          </cell>
          <cell r="AP33">
            <v>5.9191257047999999</v>
          </cell>
          <cell r="AQ33">
            <v>5.1792349916999996</v>
          </cell>
          <cell r="AR33">
            <v>5.9191257047999999</v>
          </cell>
          <cell r="AS33">
            <v>7.3989071309999996</v>
          </cell>
          <cell r="AT33">
            <v>73.98907131</v>
          </cell>
          <cell r="AU33">
            <v>285.37</v>
          </cell>
          <cell r="AV33">
            <v>286.0526506992</v>
          </cell>
          <cell r="AW33">
            <v>250.29606936179999</v>
          </cell>
          <cell r="AX33">
            <v>196.66119735570001</v>
          </cell>
          <cell r="AY33">
            <v>125.1480346809</v>
          </cell>
          <cell r="AZ33">
            <v>71.5131626748</v>
          </cell>
          <cell r="BA33">
            <v>35.7565813374</v>
          </cell>
          <cell r="BB33">
            <v>35.7565813374</v>
          </cell>
          <cell r="BC33">
            <v>35.7565813374</v>
          </cell>
          <cell r="BD33">
            <v>71.5131626748</v>
          </cell>
          <cell r="BE33">
            <v>125.1480346809</v>
          </cell>
          <cell r="BF33">
            <v>214.53948802439999</v>
          </cell>
          <cell r="BG33">
            <v>339.68752270530001</v>
          </cell>
          <cell r="BH33">
            <v>1787.8290668699999</v>
          </cell>
          <cell r="BI33">
            <v>62</v>
          </cell>
          <cell r="BJ33">
            <v>17735.264343350398</v>
          </cell>
          <cell r="BK33">
            <v>15518.356300431598</v>
          </cell>
          <cell r="BL33">
            <v>12192.994236053399</v>
          </cell>
          <cell r="BM33">
            <v>7759.1781502157992</v>
          </cell>
          <cell r="BN33">
            <v>4433.8160858375995</v>
          </cell>
          <cell r="BO33">
            <v>2216.9080429187998</v>
          </cell>
          <cell r="BP33">
            <v>2216.9080429187998</v>
          </cell>
          <cell r="BQ33">
            <v>2216.9080429187998</v>
          </cell>
          <cell r="BR33">
            <v>4433.8160858375995</v>
          </cell>
          <cell r="BS33">
            <v>7759.1781502157992</v>
          </cell>
          <cell r="BT33">
            <v>13301.448257512799</v>
          </cell>
          <cell r="BU33">
            <v>21060.626407728596</v>
          </cell>
          <cell r="BV33">
            <v>110845.40214594</v>
          </cell>
        </row>
        <row r="34">
          <cell r="H34">
            <v>2.4319999999999999</v>
          </cell>
          <cell r="I34">
            <v>6.333333333333333</v>
          </cell>
          <cell r="J34">
            <v>7.4986666666666668</v>
          </cell>
          <cell r="K34">
            <v>2.7359999999999998</v>
          </cell>
          <cell r="L34">
            <v>19</v>
          </cell>
          <cell r="M34">
            <v>46.719105263157893</v>
          </cell>
          <cell r="N34">
            <v>27.653052959501558</v>
          </cell>
          <cell r="O34">
            <v>32.1</v>
          </cell>
          <cell r="P34">
            <v>85</v>
          </cell>
          <cell r="Q34">
            <v>15</v>
          </cell>
          <cell r="S34">
            <v>13</v>
          </cell>
          <cell r="U34">
            <v>9</v>
          </cell>
          <cell r="X34">
            <v>1083</v>
          </cell>
          <cell r="Y34">
            <v>7</v>
          </cell>
          <cell r="AA34">
            <v>1211</v>
          </cell>
          <cell r="AB34">
            <v>887.66300000000001</v>
          </cell>
          <cell r="AC34">
            <v>73.3</v>
          </cell>
          <cell r="AD34">
            <v>1988</v>
          </cell>
          <cell r="AG34">
            <v>11.81</v>
          </cell>
          <cell r="AH34">
            <v>0.94349700270000003</v>
          </cell>
          <cell r="AI34">
            <v>0.83866400240000005</v>
          </cell>
          <cell r="AJ34">
            <v>0.83866400240000005</v>
          </cell>
          <cell r="AK34">
            <v>0.73383100210000007</v>
          </cell>
          <cell r="AL34">
            <v>0.73383100210000007</v>
          </cell>
          <cell r="AM34">
            <v>0.83866400240000005</v>
          </cell>
          <cell r="AN34">
            <v>0.94349700270000003</v>
          </cell>
          <cell r="AO34">
            <v>0.94349700270000003</v>
          </cell>
          <cell r="AP34">
            <v>0.83866400240000005</v>
          </cell>
          <cell r="AQ34">
            <v>0.73383100210000007</v>
          </cell>
          <cell r="AR34">
            <v>0.83866400240000005</v>
          </cell>
          <cell r="AS34">
            <v>1.048330003</v>
          </cell>
          <cell r="AT34">
            <v>10.483300030000001</v>
          </cell>
          <cell r="AU34">
            <v>285.37</v>
          </cell>
          <cell r="AV34">
            <v>40.529982449599999</v>
          </cell>
          <cell r="AW34">
            <v>35.463734643400002</v>
          </cell>
          <cell r="AX34">
            <v>27.864362934100001</v>
          </cell>
          <cell r="AY34">
            <v>17.731867321700001</v>
          </cell>
          <cell r="AZ34">
            <v>10.1324956124</v>
          </cell>
          <cell r="BA34">
            <v>5.0662478061999998</v>
          </cell>
          <cell r="BB34">
            <v>5.0662478061999998</v>
          </cell>
          <cell r="BC34">
            <v>5.0662478061999998</v>
          </cell>
          <cell r="BD34">
            <v>10.1324956124</v>
          </cell>
          <cell r="BE34">
            <v>17.731867321700001</v>
          </cell>
          <cell r="BF34">
            <v>30.397486837199999</v>
          </cell>
          <cell r="BG34">
            <v>48.1293541589</v>
          </cell>
          <cell r="BH34">
            <v>253.31239031000001</v>
          </cell>
          <cell r="BI34">
            <v>62</v>
          </cell>
          <cell r="BJ34">
            <v>2512.8589118752002</v>
          </cell>
          <cell r="BK34">
            <v>2198.7515478908003</v>
          </cell>
          <cell r="BL34">
            <v>1727.5905019142001</v>
          </cell>
          <cell r="BM34">
            <v>1099.3757739454002</v>
          </cell>
          <cell r="BN34">
            <v>628.21472796880005</v>
          </cell>
          <cell r="BO34">
            <v>314.10736398440002</v>
          </cell>
          <cell r="BP34">
            <v>314.10736398440002</v>
          </cell>
          <cell r="BQ34">
            <v>314.10736398440002</v>
          </cell>
          <cell r="BR34">
            <v>628.21472796880005</v>
          </cell>
          <cell r="BS34">
            <v>1099.3757739454002</v>
          </cell>
          <cell r="BT34">
            <v>1884.6441839064</v>
          </cell>
          <cell r="BU34">
            <v>2984.0199578518004</v>
          </cell>
          <cell r="BV34">
            <v>15705.36819922</v>
          </cell>
        </row>
        <row r="35">
          <cell r="H35">
            <v>2.4319999999999999</v>
          </cell>
          <cell r="I35">
            <v>6.333333333333333</v>
          </cell>
          <cell r="J35">
            <v>7.4986666666666668</v>
          </cell>
          <cell r="K35">
            <v>2.7359999999999998</v>
          </cell>
          <cell r="L35">
            <v>19</v>
          </cell>
          <cell r="M35">
            <v>92.936684210526309</v>
          </cell>
          <cell r="N35">
            <v>55.00925233644859</v>
          </cell>
          <cell r="O35">
            <v>32.1</v>
          </cell>
          <cell r="AA35">
            <v>2409</v>
          </cell>
          <cell r="AB35">
            <v>1765.7969999999998</v>
          </cell>
          <cell r="AC35">
            <v>73.3</v>
          </cell>
          <cell r="AD35">
            <v>1988</v>
          </cell>
          <cell r="AG35">
            <v>11.81</v>
          </cell>
          <cell r="AH35">
            <v>1.8768656313000001</v>
          </cell>
          <cell r="AI35">
            <v>1.6683250056000001</v>
          </cell>
          <cell r="AJ35">
            <v>1.6683250056000001</v>
          </cell>
          <cell r="AK35">
            <v>1.4597843799000001</v>
          </cell>
          <cell r="AL35">
            <v>1.4597843799000001</v>
          </cell>
          <cell r="AM35">
            <v>1.6683250056000001</v>
          </cell>
          <cell r="AN35">
            <v>1.8768656313000001</v>
          </cell>
          <cell r="AO35">
            <v>1.8768656313000001</v>
          </cell>
          <cell r="AP35">
            <v>1.6683250056000001</v>
          </cell>
          <cell r="AQ35">
            <v>1.4597843799000001</v>
          </cell>
          <cell r="AR35">
            <v>1.6683250056000001</v>
          </cell>
          <cell r="AS35">
            <v>2.0854062570000003</v>
          </cell>
          <cell r="AT35">
            <v>20.85406257</v>
          </cell>
          <cell r="AU35">
            <v>285.37</v>
          </cell>
          <cell r="AV35">
            <v>80.624878382399999</v>
          </cell>
          <cell r="AW35">
            <v>70.546768584600002</v>
          </cell>
          <cell r="AX35">
            <v>55.429603887900001</v>
          </cell>
          <cell r="AY35">
            <v>35.273384292300001</v>
          </cell>
          <cell r="AZ35">
            <v>20.1562195956</v>
          </cell>
          <cell r="BA35">
            <v>10.0781097978</v>
          </cell>
          <cell r="BB35">
            <v>10.0781097978</v>
          </cell>
          <cell r="BC35">
            <v>10.0781097978</v>
          </cell>
          <cell r="BD35">
            <v>20.1562195956</v>
          </cell>
          <cell r="BE35">
            <v>35.273384292300001</v>
          </cell>
          <cell r="BF35">
            <v>60.468658786799999</v>
          </cell>
          <cell r="BG35">
            <v>95.7420430791</v>
          </cell>
          <cell r="BH35">
            <v>503.90548988999996</v>
          </cell>
          <cell r="BI35">
            <v>62</v>
          </cell>
          <cell r="BJ35">
            <v>4998.7424597087993</v>
          </cell>
          <cell r="BK35">
            <v>4373.8996522451998</v>
          </cell>
          <cell r="BL35">
            <v>3436.6354410497997</v>
          </cell>
          <cell r="BM35">
            <v>2186.9498261225999</v>
          </cell>
          <cell r="BN35">
            <v>1249.6856149271998</v>
          </cell>
          <cell r="BO35">
            <v>624.84280746359991</v>
          </cell>
          <cell r="BP35">
            <v>624.84280746359991</v>
          </cell>
          <cell r="BQ35">
            <v>624.84280746359991</v>
          </cell>
          <cell r="BR35">
            <v>1249.6856149271998</v>
          </cell>
          <cell r="BS35">
            <v>2186.9498261225999</v>
          </cell>
          <cell r="BT35">
            <v>3749.0568447815995</v>
          </cell>
          <cell r="BU35">
            <v>5936.0066709041994</v>
          </cell>
          <cell r="BV35">
            <v>31242.140373179998</v>
          </cell>
        </row>
        <row r="36">
          <cell r="H36">
            <v>8.1920000000000002</v>
          </cell>
          <cell r="I36">
            <v>21.333333333333332</v>
          </cell>
          <cell r="J36">
            <v>25.258666666666667</v>
          </cell>
          <cell r="K36">
            <v>9.2159999999999993</v>
          </cell>
          <cell r="L36">
            <v>64</v>
          </cell>
          <cell r="M36">
            <v>70.59375</v>
          </cell>
          <cell r="N36">
            <v>140.74766355140187</v>
          </cell>
          <cell r="O36">
            <v>32.1</v>
          </cell>
          <cell r="AA36">
            <v>5215</v>
          </cell>
          <cell r="AB36">
            <v>4518</v>
          </cell>
          <cell r="AC36">
            <v>86.634707574304898</v>
          </cell>
          <cell r="AD36">
            <v>1978</v>
          </cell>
          <cell r="AG36">
            <v>11</v>
          </cell>
          <cell r="AH36">
            <v>4.4728199999999996</v>
          </cell>
          <cell r="AI36">
            <v>3.9758399999999998</v>
          </cell>
          <cell r="AJ36">
            <v>3.9758399999999998</v>
          </cell>
          <cell r="AK36">
            <v>3.4788600000000001</v>
          </cell>
          <cell r="AL36">
            <v>3.4788600000000001</v>
          </cell>
          <cell r="AM36">
            <v>3.9758399999999998</v>
          </cell>
          <cell r="AN36">
            <v>4.4728199999999996</v>
          </cell>
          <cell r="AO36">
            <v>4.4728199999999996</v>
          </cell>
          <cell r="AP36">
            <v>3.9758399999999998</v>
          </cell>
          <cell r="AQ36">
            <v>3.4788600000000001</v>
          </cell>
          <cell r="AR36">
            <v>3.9758399999999998</v>
          </cell>
          <cell r="AS36">
            <v>4.9697999999999993</v>
          </cell>
          <cell r="AT36">
            <v>49.698</v>
          </cell>
          <cell r="AU36">
            <v>161.49</v>
          </cell>
          <cell r="AV36">
            <v>116.73789120000001</v>
          </cell>
          <cell r="AW36">
            <v>102.1456548</v>
          </cell>
          <cell r="AX36">
            <v>80.257300200000003</v>
          </cell>
          <cell r="AY36">
            <v>51.072827400000001</v>
          </cell>
          <cell r="AZ36">
            <v>29.184472800000002</v>
          </cell>
          <cell r="BA36">
            <v>14.592236400000001</v>
          </cell>
          <cell r="BB36">
            <v>14.592236400000001</v>
          </cell>
          <cell r="BC36">
            <v>14.592236400000001</v>
          </cell>
          <cell r="BD36">
            <v>29.184472800000002</v>
          </cell>
          <cell r="BE36">
            <v>51.072827400000001</v>
          </cell>
          <cell r="BF36">
            <v>87.553418399999998</v>
          </cell>
          <cell r="BG36">
            <v>138.62624580000002</v>
          </cell>
          <cell r="BH36">
            <v>729.61182000000008</v>
          </cell>
          <cell r="BI36">
            <v>62</v>
          </cell>
          <cell r="BJ36">
            <v>7237.7492544000015</v>
          </cell>
          <cell r="BK36">
            <v>6333.0305976000018</v>
          </cell>
          <cell r="BL36">
            <v>4975.9526124000013</v>
          </cell>
          <cell r="BM36">
            <v>3166.5152988000009</v>
          </cell>
          <cell r="BN36">
            <v>1809.4373136000004</v>
          </cell>
          <cell r="BO36">
            <v>904.71865680000019</v>
          </cell>
          <cell r="BP36">
            <v>904.71865680000019</v>
          </cell>
          <cell r="BQ36">
            <v>904.71865680000019</v>
          </cell>
          <cell r="BR36">
            <v>1809.4373136000004</v>
          </cell>
          <cell r="BS36">
            <v>3166.5152988000009</v>
          </cell>
          <cell r="BT36">
            <v>5428.3119408000011</v>
          </cell>
          <cell r="BU36">
            <v>8594.8272396000011</v>
          </cell>
          <cell r="BV36">
            <v>45235.932840000009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elp"/>
    </sheetNames>
    <sheetDataSet>
      <sheetData sheetId="0">
        <row r="5">
          <cell r="H5">
            <v>0</v>
          </cell>
          <cell r="I5">
            <v>3</v>
          </cell>
          <cell r="J5">
            <v>0</v>
          </cell>
          <cell r="K5">
            <v>1</v>
          </cell>
          <cell r="L5">
            <v>4</v>
          </cell>
          <cell r="M5">
            <v>70.05</v>
          </cell>
          <cell r="N5">
            <v>6</v>
          </cell>
          <cell r="O5">
            <v>46.699999999999996</v>
          </cell>
          <cell r="P5">
            <v>0</v>
          </cell>
          <cell r="Q5">
            <v>100</v>
          </cell>
          <cell r="X5">
            <v>2507.8000000000002</v>
          </cell>
          <cell r="Y5">
            <v>0</v>
          </cell>
          <cell r="AA5">
            <v>683.7</v>
          </cell>
          <cell r="AB5">
            <v>280.2</v>
          </cell>
          <cell r="AD5">
            <v>1954</v>
          </cell>
          <cell r="AE5">
            <v>2004</v>
          </cell>
          <cell r="AG5">
            <v>55</v>
          </cell>
          <cell r="AH5">
            <v>1.3869899999999999</v>
          </cell>
          <cell r="AI5">
            <v>1.3099350000000001</v>
          </cell>
          <cell r="AJ5">
            <v>1.3099350000000001</v>
          </cell>
          <cell r="AK5">
            <v>1.23288</v>
          </cell>
          <cell r="AL5">
            <v>1.1558249999999999</v>
          </cell>
          <cell r="AM5">
            <v>1.1558249999999999</v>
          </cell>
          <cell r="AN5">
            <v>1.3099350000000001</v>
          </cell>
          <cell r="AO5">
            <v>1.3099350000000001</v>
          </cell>
          <cell r="AP5">
            <v>1.23288</v>
          </cell>
          <cell r="AQ5">
            <v>1.23288</v>
          </cell>
          <cell r="AR5">
            <v>1.3869899999999999</v>
          </cell>
          <cell r="AS5">
            <v>1.3869899999999999</v>
          </cell>
          <cell r="AT5">
            <v>15.411</v>
          </cell>
          <cell r="BJ5">
            <v>615.48</v>
          </cell>
          <cell r="BK5">
            <v>521.09</v>
          </cell>
          <cell r="BL5">
            <v>377.21</v>
          </cell>
          <cell r="BM5">
            <v>237.58</v>
          </cell>
          <cell r="BN5">
            <v>104.17</v>
          </cell>
          <cell r="BO5">
            <v>95.076480172800004</v>
          </cell>
          <cell r="BP5">
            <v>95.076480172800004</v>
          </cell>
          <cell r="BQ5">
            <v>95.076480172800004</v>
          </cell>
          <cell r="BR5">
            <v>95.076480172800004</v>
          </cell>
          <cell r="BS5">
            <v>153.09</v>
          </cell>
          <cell r="BT5">
            <v>413.23</v>
          </cell>
          <cell r="BU5">
            <v>588.54</v>
          </cell>
          <cell r="BV5">
            <v>3390.6959206912006</v>
          </cell>
        </row>
        <row r="6">
          <cell r="H6">
            <v>0</v>
          </cell>
          <cell r="I6">
            <v>24</v>
          </cell>
          <cell r="J6">
            <v>17</v>
          </cell>
          <cell r="K6">
            <v>10</v>
          </cell>
          <cell r="L6">
            <v>51</v>
          </cell>
          <cell r="M6">
            <v>49.4</v>
          </cell>
          <cell r="N6">
            <v>93</v>
          </cell>
          <cell r="O6">
            <v>27.090322580645161</v>
          </cell>
          <cell r="P6">
            <v>49.02</v>
          </cell>
          <cell r="Q6">
            <v>50.98</v>
          </cell>
          <cell r="X6">
            <v>2399.62</v>
          </cell>
          <cell r="Y6">
            <v>5.9</v>
          </cell>
          <cell r="AA6">
            <v>5109.6000000000004</v>
          </cell>
          <cell r="AB6">
            <v>2519.4</v>
          </cell>
          <cell r="AD6">
            <v>1953</v>
          </cell>
          <cell r="AG6">
            <v>60</v>
          </cell>
          <cell r="AH6">
            <v>13.604759999999999</v>
          </cell>
          <cell r="AI6">
            <v>12.093119999999999</v>
          </cell>
          <cell r="AJ6">
            <v>12.093119999999999</v>
          </cell>
          <cell r="AK6">
            <v>10.581479999999999</v>
          </cell>
          <cell r="AL6">
            <v>10.581479999999999</v>
          </cell>
          <cell r="AM6">
            <v>12.093119999999999</v>
          </cell>
          <cell r="AN6">
            <v>13.604759999999999</v>
          </cell>
          <cell r="AO6">
            <v>13.604759999999999</v>
          </cell>
          <cell r="AP6">
            <v>12.093119999999999</v>
          </cell>
          <cell r="AQ6">
            <v>10.581479999999999</v>
          </cell>
          <cell r="AR6">
            <v>12.093119999999999</v>
          </cell>
          <cell r="AS6">
            <v>15.116399999999999</v>
          </cell>
          <cell r="AT6">
            <v>151.16399999999999</v>
          </cell>
          <cell r="BJ6">
            <v>7955.58</v>
          </cell>
          <cell r="BK6">
            <v>6942.64</v>
          </cell>
          <cell r="BL6">
            <v>5100.92</v>
          </cell>
          <cell r="BM6">
            <v>3604.52</v>
          </cell>
          <cell r="BN6">
            <v>1544.09</v>
          </cell>
          <cell r="BO6">
            <v>1118.1954685608</v>
          </cell>
          <cell r="BP6">
            <v>1118.1954685608</v>
          </cell>
          <cell r="BQ6">
            <v>1118.1954685608</v>
          </cell>
          <cell r="BR6">
            <v>1118.1954685608</v>
          </cell>
          <cell r="BS6">
            <v>4295.16</v>
          </cell>
          <cell r="BT6">
            <v>6689.4</v>
          </cell>
          <cell r="BU6">
            <v>8485.08</v>
          </cell>
          <cell r="BV6">
            <v>49090.171874243206</v>
          </cell>
        </row>
        <row r="7">
          <cell r="H7">
            <v>0</v>
          </cell>
          <cell r="I7">
            <v>16</v>
          </cell>
          <cell r="J7">
            <v>1</v>
          </cell>
          <cell r="K7">
            <v>1</v>
          </cell>
          <cell r="L7">
            <v>18</v>
          </cell>
          <cell r="M7">
            <v>76.97</v>
          </cell>
          <cell r="N7">
            <v>21</v>
          </cell>
          <cell r="O7">
            <v>65.974285714285713</v>
          </cell>
          <cell r="P7">
            <v>72.22</v>
          </cell>
          <cell r="Q7">
            <v>27.78</v>
          </cell>
          <cell r="X7">
            <v>2117.8000000000002</v>
          </cell>
          <cell r="Y7">
            <v>0</v>
          </cell>
          <cell r="AA7">
            <v>2603.9</v>
          </cell>
          <cell r="AB7">
            <v>1385.46</v>
          </cell>
          <cell r="AD7">
            <v>1950</v>
          </cell>
          <cell r="AE7">
            <v>2001</v>
          </cell>
          <cell r="AG7">
            <v>58</v>
          </cell>
          <cell r="AH7">
            <v>7.2321012000000016</v>
          </cell>
          <cell r="AI7">
            <v>6.4285344000000011</v>
          </cell>
          <cell r="AJ7">
            <v>6.4285344000000011</v>
          </cell>
          <cell r="AK7">
            <v>5.6249676000000006</v>
          </cell>
          <cell r="AL7">
            <v>5.6249676000000006</v>
          </cell>
          <cell r="AM7">
            <v>6.4285344000000011</v>
          </cell>
          <cell r="AN7">
            <v>7.2321012000000016</v>
          </cell>
          <cell r="AO7">
            <v>7.2321012000000016</v>
          </cell>
          <cell r="AP7">
            <v>6.4285344000000011</v>
          </cell>
          <cell r="AQ7">
            <v>5.6249676000000006</v>
          </cell>
          <cell r="AR7">
            <v>6.4285344000000011</v>
          </cell>
          <cell r="AS7">
            <v>8.0356680000000011</v>
          </cell>
          <cell r="AT7">
            <v>80.356680000000011</v>
          </cell>
          <cell r="BJ7">
            <v>3659.68</v>
          </cell>
          <cell r="BK7">
            <v>3188.89</v>
          </cell>
          <cell r="BL7">
            <v>2247.31</v>
          </cell>
          <cell r="BM7">
            <v>1600.41</v>
          </cell>
          <cell r="BN7">
            <v>758.97</v>
          </cell>
          <cell r="BO7">
            <v>640.41152448000003</v>
          </cell>
          <cell r="BP7">
            <v>640.41152448000003</v>
          </cell>
          <cell r="BQ7">
            <v>640.41152448000003</v>
          </cell>
          <cell r="BR7">
            <v>640.41152448000003</v>
          </cell>
          <cell r="BS7">
            <v>1808.75</v>
          </cell>
          <cell r="BT7">
            <v>2909.18</v>
          </cell>
          <cell r="BU7">
            <v>3917.52</v>
          </cell>
          <cell r="BV7">
            <v>22652.356097919997</v>
          </cell>
        </row>
        <row r="8">
          <cell r="H8">
            <v>0</v>
          </cell>
          <cell r="I8">
            <v>16</v>
          </cell>
          <cell r="J8">
            <v>6</v>
          </cell>
          <cell r="K8">
            <v>2</v>
          </cell>
          <cell r="L8">
            <v>24</v>
          </cell>
          <cell r="M8">
            <v>44.8</v>
          </cell>
          <cell r="N8">
            <v>35</v>
          </cell>
          <cell r="O8">
            <v>30.719999999999995</v>
          </cell>
          <cell r="P8">
            <v>37.5</v>
          </cell>
          <cell r="Q8">
            <v>62.5</v>
          </cell>
          <cell r="X8">
            <v>2173.4299999999998</v>
          </cell>
          <cell r="Y8">
            <v>4.2</v>
          </cell>
          <cell r="AA8">
            <v>1956.2</v>
          </cell>
          <cell r="AB8">
            <v>1075.1999999999998</v>
          </cell>
          <cell r="AD8">
            <v>1952</v>
          </cell>
          <cell r="AE8">
            <v>2005</v>
          </cell>
          <cell r="AG8">
            <v>60</v>
          </cell>
          <cell r="AH8">
            <v>5.8060799999999997</v>
          </cell>
          <cell r="AI8">
            <v>5.1609599999999993</v>
          </cell>
          <cell r="AJ8">
            <v>5.1609599999999993</v>
          </cell>
          <cell r="AK8">
            <v>4.515839999999999</v>
          </cell>
          <cell r="AL8">
            <v>4.515839999999999</v>
          </cell>
          <cell r="AM8">
            <v>5.1609599999999993</v>
          </cell>
          <cell r="AN8">
            <v>5.8060799999999997</v>
          </cell>
          <cell r="AO8">
            <v>5.8060799999999997</v>
          </cell>
          <cell r="AP8">
            <v>5.1609599999999993</v>
          </cell>
          <cell r="AQ8">
            <v>4.515839999999999</v>
          </cell>
          <cell r="AR8">
            <v>5.1609599999999993</v>
          </cell>
          <cell r="AS8">
            <v>6.4511999999999992</v>
          </cell>
          <cell r="AT8">
            <v>64.511999999999986</v>
          </cell>
          <cell r="BJ8">
            <v>3109.06</v>
          </cell>
          <cell r="BK8">
            <v>2326.33</v>
          </cell>
          <cell r="BL8">
            <v>1860.15</v>
          </cell>
          <cell r="BM8">
            <v>1282.31</v>
          </cell>
          <cell r="BN8">
            <v>500.73</v>
          </cell>
          <cell r="BO8">
            <v>374.10706555039997</v>
          </cell>
          <cell r="BP8">
            <v>374.10706555039997</v>
          </cell>
          <cell r="BQ8">
            <v>374.10706555039997</v>
          </cell>
          <cell r="BR8">
            <v>374.10706555039997</v>
          </cell>
          <cell r="BS8">
            <v>1472.23</v>
          </cell>
          <cell r="BT8">
            <v>2319.42</v>
          </cell>
          <cell r="BU8">
            <v>2881.15</v>
          </cell>
          <cell r="BV8">
            <v>17247.808262201601</v>
          </cell>
        </row>
        <row r="9">
          <cell r="H9">
            <v>0</v>
          </cell>
          <cell r="I9">
            <v>6</v>
          </cell>
          <cell r="J9">
            <v>4</v>
          </cell>
          <cell r="K9">
            <v>7</v>
          </cell>
          <cell r="L9">
            <v>17</v>
          </cell>
          <cell r="M9">
            <v>58.11</v>
          </cell>
          <cell r="N9">
            <v>38</v>
          </cell>
          <cell r="O9">
            <v>25.99657894736842</v>
          </cell>
          <cell r="P9">
            <v>100</v>
          </cell>
          <cell r="Q9">
            <v>0</v>
          </cell>
          <cell r="X9">
            <v>2832.3</v>
          </cell>
          <cell r="Y9">
            <v>5.9</v>
          </cell>
          <cell r="AA9">
            <v>1286.4000000000001</v>
          </cell>
          <cell r="AB9">
            <v>987.87</v>
          </cell>
          <cell r="AG9">
            <v>58</v>
          </cell>
          <cell r="AH9">
            <v>5.1566813999999992</v>
          </cell>
          <cell r="AI9">
            <v>4.5837167999999995</v>
          </cell>
          <cell r="AJ9">
            <v>4.5837167999999995</v>
          </cell>
          <cell r="AK9">
            <v>4.0107521999999998</v>
          </cell>
          <cell r="AL9">
            <v>4.0107521999999998</v>
          </cell>
          <cell r="AM9">
            <v>4.5837167999999995</v>
          </cell>
          <cell r="AN9">
            <v>5.1566813999999992</v>
          </cell>
          <cell r="AO9">
            <v>5.1566813999999992</v>
          </cell>
          <cell r="AP9">
            <v>4.5837167999999995</v>
          </cell>
          <cell r="AQ9">
            <v>4.0107521999999998</v>
          </cell>
          <cell r="AR9">
            <v>4.5837167999999995</v>
          </cell>
          <cell r="AS9">
            <v>5.7296459999999989</v>
          </cell>
          <cell r="AT9">
            <v>57.296459999999996</v>
          </cell>
          <cell r="BJ9">
            <v>2326.64</v>
          </cell>
          <cell r="BK9">
            <v>1831.6</v>
          </cell>
          <cell r="BL9">
            <v>1545.41</v>
          </cell>
          <cell r="BM9">
            <v>1197.33</v>
          </cell>
          <cell r="BN9">
            <v>717.76</v>
          </cell>
          <cell r="BO9">
            <v>640.41</v>
          </cell>
          <cell r="BP9">
            <v>640.41</v>
          </cell>
          <cell r="BQ9">
            <v>640.41</v>
          </cell>
          <cell r="BR9">
            <v>640.41</v>
          </cell>
          <cell r="BS9">
            <v>1367.5</v>
          </cell>
          <cell r="BT9">
            <v>1862.54</v>
          </cell>
          <cell r="BU9">
            <v>2257.0300000000002</v>
          </cell>
          <cell r="BV9">
            <v>15667.449999999999</v>
          </cell>
        </row>
        <row r="10">
          <cell r="H10">
            <v>2</v>
          </cell>
          <cell r="I10">
            <v>6</v>
          </cell>
          <cell r="J10">
            <v>8</v>
          </cell>
          <cell r="K10">
            <v>6</v>
          </cell>
          <cell r="L10">
            <v>22</v>
          </cell>
          <cell r="M10">
            <v>33.58</v>
          </cell>
          <cell r="N10">
            <v>41</v>
          </cell>
          <cell r="O10">
            <v>16.945365853658537</v>
          </cell>
          <cell r="P10">
            <v>100</v>
          </cell>
          <cell r="Q10">
            <v>0</v>
          </cell>
          <cell r="X10">
            <v>2371</v>
          </cell>
          <cell r="Y10">
            <v>2.6</v>
          </cell>
          <cell r="AA10">
            <v>1956.2</v>
          </cell>
          <cell r="AB10">
            <v>738.76</v>
          </cell>
          <cell r="AG10">
            <v>60</v>
          </cell>
          <cell r="AH10">
            <v>3.9893040000000002</v>
          </cell>
          <cell r="AI10">
            <v>3.5460480000000003</v>
          </cell>
          <cell r="AJ10">
            <v>3.5460480000000003</v>
          </cell>
          <cell r="AK10">
            <v>3.1027920000000004</v>
          </cell>
          <cell r="AL10">
            <v>3.1027920000000004</v>
          </cell>
          <cell r="AM10">
            <v>3.5460480000000003</v>
          </cell>
          <cell r="AN10">
            <v>3.9893040000000002</v>
          </cell>
          <cell r="AO10">
            <v>3.9893040000000002</v>
          </cell>
          <cell r="AP10">
            <v>3.5460480000000003</v>
          </cell>
          <cell r="AQ10">
            <v>3.1027920000000004</v>
          </cell>
          <cell r="AR10">
            <v>3.5460480000000003</v>
          </cell>
          <cell r="AS10">
            <v>4.4325600000000005</v>
          </cell>
          <cell r="AT10">
            <v>44.325600000000001</v>
          </cell>
          <cell r="BJ10">
            <v>1952.05</v>
          </cell>
          <cell r="BK10">
            <v>1526.62</v>
          </cell>
          <cell r="BL10">
            <v>1271.3699999999999</v>
          </cell>
          <cell r="BM10">
            <v>900.09</v>
          </cell>
          <cell r="BN10">
            <v>443.72</v>
          </cell>
          <cell r="BO10">
            <v>374.11</v>
          </cell>
          <cell r="BP10">
            <v>374.11</v>
          </cell>
          <cell r="BQ10">
            <v>374.11</v>
          </cell>
          <cell r="BR10">
            <v>374.11</v>
          </cell>
          <cell r="BS10">
            <v>1054.79</v>
          </cell>
          <cell r="BT10">
            <v>1542.09</v>
          </cell>
          <cell r="BU10">
            <v>1944.31</v>
          </cell>
          <cell r="BV10">
            <v>12131.479999999998</v>
          </cell>
        </row>
        <row r="13">
          <cell r="H13">
            <v>0</v>
          </cell>
          <cell r="I13">
            <v>3</v>
          </cell>
          <cell r="J13">
            <v>0</v>
          </cell>
          <cell r="K13">
            <v>1</v>
          </cell>
          <cell r="L13">
            <v>4</v>
          </cell>
          <cell r="M13">
            <v>71.33</v>
          </cell>
          <cell r="N13">
            <v>7</v>
          </cell>
          <cell r="O13">
            <v>40.76</v>
          </cell>
          <cell r="P13">
            <v>75</v>
          </cell>
          <cell r="Q13">
            <v>25</v>
          </cell>
          <cell r="X13">
            <v>2507.8000000000002</v>
          </cell>
          <cell r="Y13">
            <v>0</v>
          </cell>
          <cell r="AA13">
            <v>721.5</v>
          </cell>
          <cell r="AB13">
            <v>285.32</v>
          </cell>
          <cell r="AD13">
            <v>1954</v>
          </cell>
          <cell r="AG13">
            <v>55</v>
          </cell>
          <cell r="AH13">
            <v>1.412334</v>
          </cell>
          <cell r="AI13">
            <v>1.2554080000000001</v>
          </cell>
          <cell r="AJ13">
            <v>1.2554080000000001</v>
          </cell>
          <cell r="AK13">
            <v>1.0984820000000002</v>
          </cell>
          <cell r="AL13">
            <v>1.0984820000000002</v>
          </cell>
          <cell r="AM13">
            <v>1.2554080000000001</v>
          </cell>
          <cell r="AN13">
            <v>1.412334</v>
          </cell>
          <cell r="AO13">
            <v>1.412334</v>
          </cell>
          <cell r="AP13">
            <v>1.2554080000000001</v>
          </cell>
          <cell r="AQ13">
            <v>1.0984820000000002</v>
          </cell>
          <cell r="AR13">
            <v>1.2554080000000001</v>
          </cell>
          <cell r="AS13">
            <v>1.5692600000000001</v>
          </cell>
          <cell r="AT13">
            <v>15.692600000000001</v>
          </cell>
          <cell r="BJ13">
            <v>912.34</v>
          </cell>
          <cell r="BK13">
            <v>647.59</v>
          </cell>
          <cell r="BL13">
            <v>520.97</v>
          </cell>
          <cell r="BM13">
            <v>256.23</v>
          </cell>
          <cell r="BN13">
            <v>141.12</v>
          </cell>
          <cell r="BO13">
            <v>95.076480172800004</v>
          </cell>
          <cell r="BP13">
            <v>95.076480172800004</v>
          </cell>
          <cell r="BQ13">
            <v>95.076480172800004</v>
          </cell>
          <cell r="BR13">
            <v>95.076480172800004</v>
          </cell>
          <cell r="BS13">
            <v>279.25</v>
          </cell>
          <cell r="BT13">
            <v>705.15</v>
          </cell>
          <cell r="BU13">
            <v>941.12</v>
          </cell>
          <cell r="BV13">
            <v>4784.0759206912007</v>
          </cell>
        </row>
        <row r="14">
          <cell r="I14">
            <v>6</v>
          </cell>
          <cell r="J14">
            <v>4</v>
          </cell>
          <cell r="K14">
            <v>8</v>
          </cell>
          <cell r="L14">
            <v>18</v>
          </cell>
          <cell r="M14">
            <v>79.459999999999994</v>
          </cell>
          <cell r="N14">
            <v>40</v>
          </cell>
          <cell r="O14">
            <v>35.756999999999998</v>
          </cell>
          <cell r="P14">
            <v>50</v>
          </cell>
          <cell r="Q14">
            <v>50</v>
          </cell>
          <cell r="X14">
            <v>2897.9</v>
          </cell>
          <cell r="Y14">
            <v>5.6</v>
          </cell>
          <cell r="AA14">
            <v>3017.1</v>
          </cell>
          <cell r="AB14">
            <v>1430.28</v>
          </cell>
          <cell r="AD14">
            <v>1949</v>
          </cell>
          <cell r="AE14">
            <v>2006</v>
          </cell>
          <cell r="AG14">
            <v>58</v>
          </cell>
          <cell r="AH14">
            <v>7.4660616000000006</v>
          </cell>
          <cell r="AI14">
            <v>6.6364992000000003</v>
          </cell>
          <cell r="AJ14">
            <v>6.6364992000000003</v>
          </cell>
          <cell r="AK14">
            <v>5.8069367999999999</v>
          </cell>
          <cell r="AL14">
            <v>5.8069367999999999</v>
          </cell>
          <cell r="AM14">
            <v>6.6364992000000003</v>
          </cell>
          <cell r="AN14">
            <v>7.4660616000000006</v>
          </cell>
          <cell r="AO14">
            <v>7.4660616000000006</v>
          </cell>
          <cell r="AP14">
            <v>6.6364992000000003</v>
          </cell>
          <cell r="AQ14">
            <v>5.8069367999999999</v>
          </cell>
          <cell r="AR14">
            <v>6.6364992000000003</v>
          </cell>
          <cell r="AS14">
            <v>8.2956240000000001</v>
          </cell>
          <cell r="AT14">
            <v>82.956240000000008</v>
          </cell>
          <cell r="BJ14">
            <v>3487.02</v>
          </cell>
          <cell r="BK14">
            <v>2960.98</v>
          </cell>
          <cell r="BL14">
            <v>2134.5100000000002</v>
          </cell>
          <cell r="BM14">
            <v>1567.03</v>
          </cell>
          <cell r="BN14">
            <v>776.24</v>
          </cell>
          <cell r="BO14">
            <v>640.41152448000003</v>
          </cell>
          <cell r="BP14">
            <v>640.41152448000003</v>
          </cell>
          <cell r="BQ14">
            <v>640.41152448000003</v>
          </cell>
          <cell r="BR14">
            <v>640.41152448000003</v>
          </cell>
          <cell r="BS14">
            <v>1599.26</v>
          </cell>
          <cell r="BT14">
            <v>2825.15</v>
          </cell>
          <cell r="BU14">
            <v>3772.49</v>
          </cell>
          <cell r="BV14">
            <v>21684.326097919999</v>
          </cell>
        </row>
        <row r="15">
          <cell r="I15">
            <v>2</v>
          </cell>
          <cell r="J15">
            <v>5</v>
          </cell>
          <cell r="K15">
            <v>11</v>
          </cell>
          <cell r="L15">
            <v>18</v>
          </cell>
          <cell r="M15">
            <v>80.489999999999995</v>
          </cell>
          <cell r="N15">
            <v>46</v>
          </cell>
          <cell r="O15">
            <v>31.496086956521737</v>
          </cell>
          <cell r="P15">
            <v>100</v>
          </cell>
          <cell r="Q15">
            <v>0</v>
          </cell>
          <cell r="X15">
            <v>3232.28</v>
          </cell>
          <cell r="Y15">
            <v>0</v>
          </cell>
          <cell r="AA15">
            <v>3124.9</v>
          </cell>
          <cell r="AB15">
            <v>1448.82</v>
          </cell>
          <cell r="AD15">
            <v>1949</v>
          </cell>
          <cell r="AE15">
            <v>2007</v>
          </cell>
          <cell r="AG15">
            <v>58</v>
          </cell>
          <cell r="AH15">
            <v>7.5628403999999998</v>
          </cell>
          <cell r="AI15">
            <v>6.7225247999999995</v>
          </cell>
          <cell r="AJ15">
            <v>6.7225247999999995</v>
          </cell>
          <cell r="AK15">
            <v>5.8822091999999992</v>
          </cell>
          <cell r="AL15">
            <v>5.8822091999999992</v>
          </cell>
          <cell r="AM15">
            <v>6.7225247999999995</v>
          </cell>
          <cell r="AN15">
            <v>7.5628403999999998</v>
          </cell>
          <cell r="AO15">
            <v>7.5628403999999998</v>
          </cell>
          <cell r="AP15">
            <v>6.7225247999999995</v>
          </cell>
          <cell r="AQ15">
            <v>5.8822091999999992</v>
          </cell>
          <cell r="AR15">
            <v>6.7225247999999995</v>
          </cell>
          <cell r="AS15">
            <v>8.4031559999999992</v>
          </cell>
          <cell r="AT15">
            <v>84.031559999999999</v>
          </cell>
          <cell r="BJ15">
            <v>3802.42</v>
          </cell>
          <cell r="BK15">
            <v>3142.85</v>
          </cell>
          <cell r="BL15">
            <v>2256.52</v>
          </cell>
          <cell r="BM15">
            <v>1479.55</v>
          </cell>
          <cell r="BN15">
            <v>747.46</v>
          </cell>
          <cell r="BO15">
            <v>640.41152448000003</v>
          </cell>
          <cell r="BP15">
            <v>640.41152448000003</v>
          </cell>
          <cell r="BQ15">
            <v>640.41152448000003</v>
          </cell>
          <cell r="BR15">
            <v>640.41152448000003</v>
          </cell>
          <cell r="BS15">
            <v>1630.34</v>
          </cell>
          <cell r="BT15">
            <v>3013.93</v>
          </cell>
          <cell r="BU15">
            <v>4115.51</v>
          </cell>
          <cell r="BV15">
            <v>22750.22609792</v>
          </cell>
        </row>
        <row r="16">
          <cell r="I16">
            <v>8</v>
          </cell>
          <cell r="J16">
            <v>4</v>
          </cell>
          <cell r="K16">
            <v>6</v>
          </cell>
          <cell r="L16">
            <v>18</v>
          </cell>
          <cell r="M16">
            <v>68.98</v>
          </cell>
          <cell r="N16">
            <v>38</v>
          </cell>
          <cell r="O16">
            <v>32.674736842105268</v>
          </cell>
          <cell r="P16">
            <v>77.78</v>
          </cell>
          <cell r="Q16">
            <v>22.22</v>
          </cell>
          <cell r="X16">
            <v>2674.99</v>
          </cell>
          <cell r="Y16">
            <v>5.6</v>
          </cell>
          <cell r="AA16">
            <v>2664.8</v>
          </cell>
          <cell r="AB16">
            <v>1241.6400000000001</v>
          </cell>
          <cell r="AD16">
            <v>1949</v>
          </cell>
          <cell r="AE16">
            <v>1999</v>
          </cell>
          <cell r="AG16">
            <v>58</v>
          </cell>
          <cell r="AH16">
            <v>6.4813608000000009</v>
          </cell>
          <cell r="AI16">
            <v>5.7612096000000008</v>
          </cell>
          <cell r="AJ16">
            <v>5.7612096000000008</v>
          </cell>
          <cell r="AK16">
            <v>5.0410584000000007</v>
          </cell>
          <cell r="AL16">
            <v>5.0410584000000007</v>
          </cell>
          <cell r="AM16">
            <v>5.7612096000000008</v>
          </cell>
          <cell r="AN16">
            <v>6.4813608000000009</v>
          </cell>
          <cell r="AO16">
            <v>6.4813608000000009</v>
          </cell>
          <cell r="AP16">
            <v>5.7612096000000008</v>
          </cell>
          <cell r="AQ16">
            <v>5.0410584000000007</v>
          </cell>
          <cell r="AR16">
            <v>5.7612096000000008</v>
          </cell>
          <cell r="AS16">
            <v>7.201512000000001</v>
          </cell>
          <cell r="AT16">
            <v>72.01512000000001</v>
          </cell>
          <cell r="BJ16">
            <v>3268.2</v>
          </cell>
          <cell r="BK16">
            <v>2849.21</v>
          </cell>
          <cell r="BL16">
            <v>1976.7</v>
          </cell>
          <cell r="BM16">
            <v>1257.27</v>
          </cell>
          <cell r="BN16">
            <v>640.29999999999995</v>
          </cell>
          <cell r="BO16">
            <v>547.0592291808</v>
          </cell>
          <cell r="BP16">
            <v>547.0592291808</v>
          </cell>
          <cell r="BQ16">
            <v>547.0592291808</v>
          </cell>
          <cell r="BR16">
            <v>547.0592291808</v>
          </cell>
          <cell r="BS16">
            <v>1412.67</v>
          </cell>
          <cell r="BT16">
            <v>2605.1799999999998</v>
          </cell>
          <cell r="BU16">
            <v>3226.76</v>
          </cell>
          <cell r="BV16">
            <v>19424.526916723204</v>
          </cell>
        </row>
        <row r="17">
          <cell r="I17">
            <v>8</v>
          </cell>
          <cell r="J17">
            <v>2</v>
          </cell>
          <cell r="K17">
            <v>8</v>
          </cell>
          <cell r="L17">
            <v>18</v>
          </cell>
          <cell r="M17">
            <v>68.83</v>
          </cell>
          <cell r="N17">
            <v>40</v>
          </cell>
          <cell r="O17">
            <v>30.973500000000001</v>
          </cell>
          <cell r="P17">
            <v>72.22</v>
          </cell>
          <cell r="Q17">
            <v>27.78</v>
          </cell>
          <cell r="X17">
            <v>2897.9</v>
          </cell>
          <cell r="Y17">
            <v>0</v>
          </cell>
          <cell r="AA17">
            <v>2682.3</v>
          </cell>
          <cell r="AB17">
            <v>1238.94</v>
          </cell>
          <cell r="AD17">
            <v>1949</v>
          </cell>
          <cell r="AE17">
            <v>2004</v>
          </cell>
          <cell r="AG17">
            <v>58</v>
          </cell>
          <cell r="AH17">
            <v>6.4672668</v>
          </cell>
          <cell r="AI17">
            <v>5.7486816000000003</v>
          </cell>
          <cell r="AJ17">
            <v>5.7486816000000003</v>
          </cell>
          <cell r="AK17">
            <v>5.0300964000000006</v>
          </cell>
          <cell r="AL17">
            <v>5.0300964000000006</v>
          </cell>
          <cell r="AM17">
            <v>5.7486816000000003</v>
          </cell>
          <cell r="AN17">
            <v>6.4672668</v>
          </cell>
          <cell r="AO17">
            <v>6.4672668</v>
          </cell>
          <cell r="AP17">
            <v>5.7486816000000003</v>
          </cell>
          <cell r="AQ17">
            <v>5.0300964000000006</v>
          </cell>
          <cell r="AR17">
            <v>5.7486816000000003</v>
          </cell>
          <cell r="AS17">
            <v>7.1858520000000006</v>
          </cell>
          <cell r="AT17">
            <v>71.858519999999999</v>
          </cell>
          <cell r="BJ17">
            <v>3370.65</v>
          </cell>
          <cell r="BK17">
            <v>2886.04</v>
          </cell>
          <cell r="BL17">
            <v>2042.31</v>
          </cell>
          <cell r="BM17">
            <v>1312.52</v>
          </cell>
          <cell r="BN17">
            <v>643.75</v>
          </cell>
          <cell r="BO17">
            <v>547.0592291808</v>
          </cell>
          <cell r="BP17">
            <v>547.0592291808</v>
          </cell>
          <cell r="BQ17">
            <v>547.0592291808</v>
          </cell>
          <cell r="BR17">
            <v>547.0592291808</v>
          </cell>
          <cell r="BS17">
            <v>1486.34</v>
          </cell>
          <cell r="BT17">
            <v>2543.02</v>
          </cell>
          <cell r="BU17">
            <v>3410.94</v>
          </cell>
          <cell r="BV17">
            <v>19883.806916723202</v>
          </cell>
        </row>
        <row r="18">
          <cell r="I18">
            <v>1</v>
          </cell>
          <cell r="J18">
            <v>8</v>
          </cell>
          <cell r="K18">
            <v>9</v>
          </cell>
          <cell r="L18">
            <v>18</v>
          </cell>
          <cell r="M18">
            <v>77.66</v>
          </cell>
          <cell r="N18">
            <v>47</v>
          </cell>
          <cell r="O18">
            <v>29.742127659574464</v>
          </cell>
          <cell r="P18">
            <v>83.33</v>
          </cell>
          <cell r="Q18">
            <v>16.670000000000002</v>
          </cell>
          <cell r="X18">
            <v>3009.36</v>
          </cell>
          <cell r="Y18">
            <v>5</v>
          </cell>
          <cell r="AA18">
            <v>3018.6</v>
          </cell>
          <cell r="AB18">
            <v>1397.8799999999999</v>
          </cell>
          <cell r="AD18">
            <v>1951</v>
          </cell>
          <cell r="AG18">
            <v>58</v>
          </cell>
          <cell r="AH18">
            <v>7.2969336</v>
          </cell>
          <cell r="AI18">
            <v>6.4861632</v>
          </cell>
          <cell r="AJ18">
            <v>6.4861632</v>
          </cell>
          <cell r="AK18">
            <v>5.6753928</v>
          </cell>
          <cell r="AL18">
            <v>5.6753928</v>
          </cell>
          <cell r="AM18">
            <v>6.4861632</v>
          </cell>
          <cell r="AN18">
            <v>7.2969336</v>
          </cell>
          <cell r="AO18">
            <v>7.2969336</v>
          </cell>
          <cell r="AP18">
            <v>6.4861632</v>
          </cell>
          <cell r="AQ18">
            <v>5.6753928</v>
          </cell>
          <cell r="AR18">
            <v>6.4861632</v>
          </cell>
          <cell r="AS18">
            <v>8.107704</v>
          </cell>
          <cell r="AT18">
            <v>81.077039999999997</v>
          </cell>
          <cell r="BJ18">
            <v>3392.02</v>
          </cell>
          <cell r="BK18">
            <v>2872.88</v>
          </cell>
          <cell r="BL18">
            <v>2067.13</v>
          </cell>
          <cell r="BM18">
            <v>1328.14</v>
          </cell>
          <cell r="BN18">
            <v>640.95000000000005</v>
          </cell>
          <cell r="BO18">
            <v>552.31388784319995</v>
          </cell>
          <cell r="BP18">
            <v>552.31388784319995</v>
          </cell>
          <cell r="BQ18">
            <v>552.31388784319995</v>
          </cell>
          <cell r="BR18">
            <v>552.31388784319995</v>
          </cell>
          <cell r="BS18">
            <v>1554.9</v>
          </cell>
          <cell r="BT18">
            <v>2636.91</v>
          </cell>
          <cell r="BU18">
            <v>3663.67</v>
          </cell>
          <cell r="BV18">
            <v>20365.855551372799</v>
          </cell>
        </row>
        <row r="19">
          <cell r="I19">
            <v>9</v>
          </cell>
          <cell r="J19">
            <v>5</v>
          </cell>
          <cell r="K19">
            <v>4</v>
          </cell>
          <cell r="L19">
            <v>18</v>
          </cell>
          <cell r="M19">
            <v>55.06</v>
          </cell>
          <cell r="N19">
            <v>30</v>
          </cell>
          <cell r="O19">
            <v>33.036000000000001</v>
          </cell>
          <cell r="P19">
            <v>50</v>
          </cell>
          <cell r="Q19">
            <v>50</v>
          </cell>
          <cell r="X19">
            <v>2452.0700000000002</v>
          </cell>
          <cell r="Y19">
            <v>5.6</v>
          </cell>
          <cell r="AA19">
            <v>1980</v>
          </cell>
          <cell r="AB19">
            <v>991.08</v>
          </cell>
          <cell r="AD19">
            <v>1950</v>
          </cell>
          <cell r="AE19">
            <v>2007</v>
          </cell>
          <cell r="AG19">
            <v>58</v>
          </cell>
          <cell r="AH19">
            <v>5.1734375999999997</v>
          </cell>
          <cell r="AI19">
            <v>4.5986111999999997</v>
          </cell>
          <cell r="AJ19">
            <v>4.5986111999999997</v>
          </cell>
          <cell r="AK19">
            <v>4.0237847999999996</v>
          </cell>
          <cell r="AL19">
            <v>4.0237847999999996</v>
          </cell>
          <cell r="AM19">
            <v>4.5986111999999997</v>
          </cell>
          <cell r="AN19">
            <v>5.1734375999999997</v>
          </cell>
          <cell r="AO19">
            <v>5.1734375999999997</v>
          </cell>
          <cell r="AP19">
            <v>4.5986111999999997</v>
          </cell>
          <cell r="AQ19">
            <v>4.0237847999999996</v>
          </cell>
          <cell r="AR19">
            <v>4.5986111999999997</v>
          </cell>
          <cell r="AS19">
            <v>5.7482639999999998</v>
          </cell>
          <cell r="AT19">
            <v>57.482639999999996</v>
          </cell>
          <cell r="BJ19">
            <v>2489.14</v>
          </cell>
          <cell r="BK19">
            <v>2104.6799999999998</v>
          </cell>
          <cell r="BL19">
            <v>1514.17</v>
          </cell>
          <cell r="BM19">
            <v>1081.3699999999999</v>
          </cell>
          <cell r="BN19">
            <v>539.21</v>
          </cell>
          <cell r="BO19">
            <v>440.2213450488</v>
          </cell>
          <cell r="BP19">
            <v>440.2213450488</v>
          </cell>
          <cell r="BQ19">
            <v>440.2213450488</v>
          </cell>
          <cell r="BR19">
            <v>440.2213450488</v>
          </cell>
          <cell r="BS19">
            <v>1202.23</v>
          </cell>
          <cell r="BT19">
            <v>1990.72</v>
          </cell>
          <cell r="BU19">
            <v>2525.9699999999998</v>
          </cell>
          <cell r="BV19">
            <v>15208.375380195197</v>
          </cell>
        </row>
        <row r="20">
          <cell r="I20">
            <v>2</v>
          </cell>
          <cell r="J20">
            <v>0</v>
          </cell>
          <cell r="K20">
            <v>3</v>
          </cell>
          <cell r="L20">
            <v>5</v>
          </cell>
          <cell r="M20">
            <v>54.16</v>
          </cell>
          <cell r="N20">
            <v>11</v>
          </cell>
          <cell r="O20">
            <v>24.618181818181814</v>
          </cell>
          <cell r="P20">
            <v>45.45</v>
          </cell>
          <cell r="Q20">
            <v>54.55</v>
          </cell>
          <cell r="X20">
            <v>3209.98</v>
          </cell>
          <cell r="Y20">
            <v>0</v>
          </cell>
          <cell r="AA20">
            <v>1502.1</v>
          </cell>
          <cell r="AB20">
            <v>270.79999999999995</v>
          </cell>
          <cell r="AD20">
            <v>1858</v>
          </cell>
          <cell r="AE20">
            <v>1998</v>
          </cell>
          <cell r="AG20">
            <v>55</v>
          </cell>
          <cell r="AH20">
            <v>1.34046</v>
          </cell>
          <cell r="AI20">
            <v>1.1915199999999999</v>
          </cell>
          <cell r="AJ20">
            <v>1.1915199999999999</v>
          </cell>
          <cell r="AK20">
            <v>1.0425799999999998</v>
          </cell>
          <cell r="AL20">
            <v>1.0425799999999998</v>
          </cell>
          <cell r="AM20">
            <v>1.1915199999999999</v>
          </cell>
          <cell r="AN20">
            <v>1.34046</v>
          </cell>
          <cell r="AO20">
            <v>1.34046</v>
          </cell>
          <cell r="AP20">
            <v>1.1915199999999999</v>
          </cell>
          <cell r="AQ20">
            <v>1.0425799999999998</v>
          </cell>
          <cell r="AR20">
            <v>1.1915199999999999</v>
          </cell>
          <cell r="AS20">
            <v>1.4893999999999998</v>
          </cell>
          <cell r="AT20">
            <v>14.893999999999998</v>
          </cell>
          <cell r="BJ20">
            <v>1887.76</v>
          </cell>
          <cell r="BK20">
            <v>1220.1400000000001</v>
          </cell>
          <cell r="BL20">
            <v>886.33</v>
          </cell>
          <cell r="BM20">
            <v>483.45</v>
          </cell>
          <cell r="BN20">
            <v>149.63999999999999</v>
          </cell>
          <cell r="BO20">
            <v>95.076480172800004</v>
          </cell>
          <cell r="BP20">
            <v>95.076480172800004</v>
          </cell>
          <cell r="BQ20">
            <v>95.076480172800004</v>
          </cell>
          <cell r="BR20">
            <v>95.076480172800004</v>
          </cell>
          <cell r="BS20">
            <v>587.04999999999995</v>
          </cell>
          <cell r="BT20">
            <v>1312.23</v>
          </cell>
          <cell r="BU20">
            <v>1787.62</v>
          </cell>
          <cell r="BV20">
            <v>8694.5259206912015</v>
          </cell>
        </row>
        <row r="21">
          <cell r="I21">
            <v>13</v>
          </cell>
          <cell r="J21">
            <v>12</v>
          </cell>
          <cell r="K21">
            <v>6</v>
          </cell>
          <cell r="L21">
            <v>31</v>
          </cell>
          <cell r="M21">
            <v>61.3</v>
          </cell>
          <cell r="N21">
            <v>56</v>
          </cell>
          <cell r="O21">
            <v>33.933928571428574</v>
          </cell>
          <cell r="P21">
            <v>70.97</v>
          </cell>
          <cell r="Q21">
            <v>29.03</v>
          </cell>
          <cell r="X21">
            <v>2394.54</v>
          </cell>
          <cell r="Y21">
            <v>6.5</v>
          </cell>
          <cell r="AA21">
            <v>2509.6999999999998</v>
          </cell>
          <cell r="AB21">
            <v>1900.3</v>
          </cell>
          <cell r="AD21">
            <v>1976</v>
          </cell>
          <cell r="AG21">
            <v>60</v>
          </cell>
          <cell r="AH21">
            <v>10.261620000000001</v>
          </cell>
          <cell r="AI21">
            <v>9.1214399999999998</v>
          </cell>
          <cell r="AJ21">
            <v>9.1214399999999998</v>
          </cell>
          <cell r="AK21">
            <v>7.9812599999999998</v>
          </cell>
          <cell r="AL21">
            <v>7.9812599999999998</v>
          </cell>
          <cell r="AM21">
            <v>9.1214399999999998</v>
          </cell>
          <cell r="AN21">
            <v>10.261620000000001</v>
          </cell>
          <cell r="AO21">
            <v>10.261620000000001</v>
          </cell>
          <cell r="AP21">
            <v>9.1214399999999998</v>
          </cell>
          <cell r="AQ21">
            <v>7.9812599999999998</v>
          </cell>
          <cell r="AR21">
            <v>9.1214399999999998</v>
          </cell>
          <cell r="AS21">
            <v>11.4018</v>
          </cell>
          <cell r="AT21">
            <v>114.018</v>
          </cell>
          <cell r="BJ21">
            <v>2550.3200000000002</v>
          </cell>
          <cell r="BK21">
            <v>2110.61</v>
          </cell>
          <cell r="BL21">
            <v>1459.1</v>
          </cell>
          <cell r="BM21">
            <v>950.33</v>
          </cell>
          <cell r="BN21">
            <v>228.6</v>
          </cell>
          <cell r="BO21">
            <v>95.076480172800004</v>
          </cell>
          <cell r="BP21">
            <v>95.076480172800004</v>
          </cell>
          <cell r="BQ21">
            <v>95.076480172800004</v>
          </cell>
          <cell r="BR21">
            <v>95.076480172800004</v>
          </cell>
          <cell r="BS21">
            <v>1104.57</v>
          </cell>
          <cell r="BT21">
            <v>1969.03</v>
          </cell>
          <cell r="BU21">
            <v>2534.21</v>
          </cell>
          <cell r="BV21">
            <v>13287.075920691201</v>
          </cell>
        </row>
        <row r="22">
          <cell r="I22">
            <v>4</v>
          </cell>
          <cell r="J22">
            <v>0</v>
          </cell>
          <cell r="K22">
            <v>0</v>
          </cell>
          <cell r="L22">
            <v>4</v>
          </cell>
          <cell r="M22">
            <v>79.98</v>
          </cell>
          <cell r="N22">
            <v>4</v>
          </cell>
          <cell r="O22">
            <v>79.98</v>
          </cell>
          <cell r="P22">
            <v>100</v>
          </cell>
          <cell r="Q22">
            <v>0</v>
          </cell>
          <cell r="X22">
            <v>2006.24</v>
          </cell>
          <cell r="Y22">
            <v>0</v>
          </cell>
          <cell r="AA22">
            <v>727.9</v>
          </cell>
          <cell r="AB22">
            <v>319.92</v>
          </cell>
          <cell r="AD22">
            <v>1954</v>
          </cell>
          <cell r="AE22">
            <v>2006</v>
          </cell>
          <cell r="AG22">
            <v>55</v>
          </cell>
          <cell r="AH22">
            <v>1.583604</v>
          </cell>
          <cell r="AI22">
            <v>1.407648</v>
          </cell>
          <cell r="AJ22">
            <v>1.407648</v>
          </cell>
          <cell r="AK22">
            <v>1.231692</v>
          </cell>
          <cell r="AL22">
            <v>1.231692</v>
          </cell>
          <cell r="AM22">
            <v>1.407648</v>
          </cell>
          <cell r="AN22">
            <v>1.583604</v>
          </cell>
          <cell r="AO22">
            <v>1.583604</v>
          </cell>
          <cell r="AP22">
            <v>1.407648</v>
          </cell>
          <cell r="AQ22">
            <v>1.231692</v>
          </cell>
          <cell r="AR22">
            <v>1.407648</v>
          </cell>
          <cell r="AS22">
            <v>1.75956</v>
          </cell>
          <cell r="AT22">
            <v>17.595600000000001</v>
          </cell>
          <cell r="BJ22">
            <v>773.52</v>
          </cell>
          <cell r="BK22">
            <v>609.84</v>
          </cell>
          <cell r="BL22">
            <v>453.18</v>
          </cell>
          <cell r="BM22">
            <v>273.61</v>
          </cell>
          <cell r="BN22">
            <v>113.03</v>
          </cell>
          <cell r="BO22">
            <v>95.076480172800004</v>
          </cell>
          <cell r="BP22">
            <v>95.076480172800004</v>
          </cell>
          <cell r="BQ22">
            <v>95.076480172800004</v>
          </cell>
          <cell r="BR22">
            <v>95.076480172800004</v>
          </cell>
          <cell r="BS22">
            <v>261.41000000000003</v>
          </cell>
          <cell r="BT22">
            <v>517.98</v>
          </cell>
          <cell r="BU22">
            <v>780.54</v>
          </cell>
          <cell r="BV22">
            <v>4163.4159206912009</v>
          </cell>
        </row>
        <row r="23">
          <cell r="I23">
            <v>1</v>
          </cell>
          <cell r="J23">
            <v>1</v>
          </cell>
          <cell r="K23">
            <v>2</v>
          </cell>
          <cell r="L23">
            <v>4</v>
          </cell>
          <cell r="M23">
            <v>70.75</v>
          </cell>
          <cell r="N23">
            <v>6</v>
          </cell>
          <cell r="O23">
            <v>47.166666666666664</v>
          </cell>
          <cell r="P23">
            <v>50</v>
          </cell>
          <cell r="Q23">
            <v>50</v>
          </cell>
          <cell r="X23">
            <v>3009.36</v>
          </cell>
          <cell r="Y23">
            <v>0</v>
          </cell>
          <cell r="AA23">
            <v>721.4</v>
          </cell>
          <cell r="AB23">
            <v>283</v>
          </cell>
          <cell r="AD23">
            <v>1954</v>
          </cell>
          <cell r="AG23">
            <v>55</v>
          </cell>
          <cell r="AH23">
            <v>1.4008499999999999</v>
          </cell>
          <cell r="AI23">
            <v>1.2451999999999999</v>
          </cell>
          <cell r="AJ23">
            <v>1.2451999999999999</v>
          </cell>
          <cell r="AK23">
            <v>1.0895499999999998</v>
          </cell>
          <cell r="AL23">
            <v>1.0895499999999998</v>
          </cell>
          <cell r="AM23">
            <v>1.2451999999999999</v>
          </cell>
          <cell r="AN23">
            <v>1.4008499999999999</v>
          </cell>
          <cell r="AO23">
            <v>1.4008499999999999</v>
          </cell>
          <cell r="AP23">
            <v>1.2451999999999999</v>
          </cell>
          <cell r="AQ23">
            <v>1.0895499999999998</v>
          </cell>
          <cell r="AR23">
            <v>1.2451999999999999</v>
          </cell>
          <cell r="AS23">
            <v>1.5564999999999998</v>
          </cell>
          <cell r="AT23">
            <v>15.565</v>
          </cell>
          <cell r="BJ23">
            <v>822.44</v>
          </cell>
          <cell r="BK23">
            <v>717.12</v>
          </cell>
          <cell r="BL23">
            <v>512.23</v>
          </cell>
          <cell r="BM23">
            <v>314.58999999999997</v>
          </cell>
          <cell r="BN23">
            <v>120.52</v>
          </cell>
          <cell r="BO23">
            <v>95.076480172800004</v>
          </cell>
          <cell r="BP23">
            <v>95.076480172800004</v>
          </cell>
          <cell r="BQ23">
            <v>95.076480172800004</v>
          </cell>
          <cell r="BR23">
            <v>95.076480172800004</v>
          </cell>
          <cell r="BS23">
            <v>312.17</v>
          </cell>
          <cell r="BT23">
            <v>579.22</v>
          </cell>
          <cell r="BU23">
            <v>812.77</v>
          </cell>
          <cell r="BV23">
            <v>4571.3659206911998</v>
          </cell>
        </row>
        <row r="24">
          <cell r="I24">
            <v>4</v>
          </cell>
          <cell r="J24">
            <v>0</v>
          </cell>
          <cell r="K24">
            <v>0</v>
          </cell>
          <cell r="L24">
            <v>4</v>
          </cell>
          <cell r="M24">
            <v>71.73</v>
          </cell>
          <cell r="N24">
            <v>4</v>
          </cell>
          <cell r="O24">
            <v>71.73</v>
          </cell>
          <cell r="P24">
            <v>100</v>
          </cell>
          <cell r="Q24">
            <v>0</v>
          </cell>
          <cell r="X24">
            <v>2006.24</v>
          </cell>
          <cell r="Y24">
            <v>0</v>
          </cell>
          <cell r="AA24">
            <v>937.2</v>
          </cell>
          <cell r="AB24">
            <v>286.92</v>
          </cell>
          <cell r="AD24">
            <v>1954</v>
          </cell>
          <cell r="AG24">
            <v>55</v>
          </cell>
          <cell r="AH24">
            <v>1.4202539999999999</v>
          </cell>
          <cell r="AI24">
            <v>1.262448</v>
          </cell>
          <cell r="AJ24">
            <v>1.262448</v>
          </cell>
          <cell r="AK24">
            <v>1.1046420000000001</v>
          </cell>
          <cell r="AL24">
            <v>1.1046420000000001</v>
          </cell>
          <cell r="AM24">
            <v>1.262448</v>
          </cell>
          <cell r="AN24">
            <v>1.4202539999999999</v>
          </cell>
          <cell r="AO24">
            <v>1.4202539999999999</v>
          </cell>
          <cell r="AP24">
            <v>1.262448</v>
          </cell>
          <cell r="AQ24">
            <v>1.1046420000000001</v>
          </cell>
          <cell r="AR24">
            <v>1.262448</v>
          </cell>
          <cell r="AS24">
            <v>1.57806</v>
          </cell>
          <cell r="AT24">
            <v>15.7806</v>
          </cell>
          <cell r="BJ24">
            <v>841.7803350864001</v>
          </cell>
          <cell r="BK24">
            <v>588.54372508640006</v>
          </cell>
          <cell r="BL24">
            <v>467.68079758639999</v>
          </cell>
          <cell r="BM24">
            <v>204.08450808640004</v>
          </cell>
          <cell r="BN24">
            <v>47.538240086400002</v>
          </cell>
          <cell r="BO24">
            <v>47.538240086400002</v>
          </cell>
          <cell r="BP24">
            <v>47.538240086400002</v>
          </cell>
          <cell r="BQ24">
            <v>47.538240086400002</v>
          </cell>
          <cell r="BR24">
            <v>47.538240086400002</v>
          </cell>
          <cell r="BS24">
            <v>227.10601808640001</v>
          </cell>
          <cell r="BT24">
            <v>634.58674508640001</v>
          </cell>
          <cell r="BU24">
            <v>867.10399608640012</v>
          </cell>
          <cell r="BV24">
            <v>4068.5773255368003</v>
          </cell>
        </row>
        <row r="25">
          <cell r="I25">
            <v>4</v>
          </cell>
          <cell r="J25">
            <v>0</v>
          </cell>
          <cell r="K25">
            <v>0</v>
          </cell>
          <cell r="L25">
            <v>4</v>
          </cell>
          <cell r="M25">
            <v>68.88</v>
          </cell>
          <cell r="N25">
            <v>4</v>
          </cell>
          <cell r="O25">
            <v>68.88</v>
          </cell>
          <cell r="P25">
            <v>100</v>
          </cell>
          <cell r="Q25">
            <v>0</v>
          </cell>
          <cell r="X25">
            <v>2006.24</v>
          </cell>
          <cell r="Y25">
            <v>0</v>
          </cell>
          <cell r="AA25">
            <v>721.4</v>
          </cell>
          <cell r="AB25">
            <v>275.52</v>
          </cell>
          <cell r="AD25">
            <v>1953</v>
          </cell>
          <cell r="AG25">
            <v>55</v>
          </cell>
          <cell r="AH25">
            <v>1.3638240000000001</v>
          </cell>
          <cell r="AI25">
            <v>1.212288</v>
          </cell>
          <cell r="AJ25">
            <v>1.212288</v>
          </cell>
          <cell r="AK25">
            <v>1.0607519999999999</v>
          </cell>
          <cell r="AL25">
            <v>1.0607519999999999</v>
          </cell>
          <cell r="AM25">
            <v>1.212288</v>
          </cell>
          <cell r="AN25">
            <v>1.3638240000000001</v>
          </cell>
          <cell r="AO25">
            <v>1.3638240000000001</v>
          </cell>
          <cell r="AP25">
            <v>1.212288</v>
          </cell>
          <cell r="AQ25">
            <v>1.0607519999999999</v>
          </cell>
          <cell r="AR25">
            <v>1.212288</v>
          </cell>
          <cell r="AS25">
            <v>1.51536</v>
          </cell>
          <cell r="AT25">
            <v>15.153599999999999</v>
          </cell>
          <cell r="BJ25">
            <v>551.25</v>
          </cell>
          <cell r="BK25">
            <v>498.3</v>
          </cell>
          <cell r="BL25">
            <v>360.86</v>
          </cell>
          <cell r="BM25">
            <v>227.8</v>
          </cell>
          <cell r="BN25">
            <v>110.27</v>
          </cell>
          <cell r="BO25">
            <v>95.076480172800004</v>
          </cell>
          <cell r="BP25">
            <v>95.076480172800004</v>
          </cell>
          <cell r="BQ25">
            <v>95.076480172800004</v>
          </cell>
          <cell r="BR25">
            <v>95.076480172800004</v>
          </cell>
          <cell r="BS25">
            <v>213.52</v>
          </cell>
          <cell r="BT25">
            <v>440.4</v>
          </cell>
          <cell r="BU25">
            <v>622.73</v>
          </cell>
          <cell r="BV25">
            <v>3405.4359206912</v>
          </cell>
        </row>
        <row r="26">
          <cell r="I26">
            <v>4</v>
          </cell>
          <cell r="J26">
            <v>0</v>
          </cell>
          <cell r="K26">
            <v>0</v>
          </cell>
          <cell r="L26">
            <v>4</v>
          </cell>
          <cell r="M26">
            <v>78.77</v>
          </cell>
          <cell r="N26">
            <v>4</v>
          </cell>
          <cell r="O26">
            <v>78.77</v>
          </cell>
          <cell r="P26">
            <v>100</v>
          </cell>
          <cell r="Q26">
            <v>0</v>
          </cell>
          <cell r="X26">
            <v>2006.24</v>
          </cell>
          <cell r="Y26">
            <v>0</v>
          </cell>
          <cell r="AA26">
            <v>1294.5999999999999</v>
          </cell>
          <cell r="AB26">
            <v>315.08</v>
          </cell>
          <cell r="AD26">
            <v>1952</v>
          </cell>
          <cell r="AG26">
            <v>55</v>
          </cell>
          <cell r="AH26">
            <v>1.5596459999999994</v>
          </cell>
          <cell r="AI26">
            <v>1.3863519999999996</v>
          </cell>
          <cell r="AJ26">
            <v>1.3863519999999996</v>
          </cell>
          <cell r="AK26">
            <v>1.2130579999999997</v>
          </cell>
          <cell r="AL26">
            <v>1.2130579999999997</v>
          </cell>
          <cell r="AM26">
            <v>1.3863519999999996</v>
          </cell>
          <cell r="AN26">
            <v>1.5596459999999994</v>
          </cell>
          <cell r="AO26">
            <v>1.5596459999999994</v>
          </cell>
          <cell r="AP26">
            <v>1.3863519999999996</v>
          </cell>
          <cell r="AQ26">
            <v>1.2130579999999997</v>
          </cell>
          <cell r="AR26">
            <v>1.3863519999999996</v>
          </cell>
          <cell r="AS26">
            <v>1.7329399999999995</v>
          </cell>
          <cell r="AT26">
            <v>17.329399999999996</v>
          </cell>
          <cell r="BJ26">
            <v>759.36</v>
          </cell>
          <cell r="BK26">
            <v>751.3</v>
          </cell>
          <cell r="BL26">
            <v>575.07000000000005</v>
          </cell>
          <cell r="BM26">
            <v>446.15</v>
          </cell>
          <cell r="BN26">
            <v>162.76</v>
          </cell>
          <cell r="BO26">
            <v>95.076480172800004</v>
          </cell>
          <cell r="BP26">
            <v>95.076480172800004</v>
          </cell>
          <cell r="BQ26">
            <v>95.076480172800004</v>
          </cell>
          <cell r="BR26">
            <v>95.076480172800004</v>
          </cell>
          <cell r="BS26">
            <v>451.79</v>
          </cell>
          <cell r="BT26">
            <v>632.63</v>
          </cell>
          <cell r="BU26">
            <v>791.94</v>
          </cell>
          <cell r="BV26">
            <v>4951.3059206912003</v>
          </cell>
        </row>
        <row r="27">
          <cell r="I27">
            <v>2</v>
          </cell>
          <cell r="J27">
            <v>1</v>
          </cell>
          <cell r="K27">
            <v>1</v>
          </cell>
          <cell r="L27">
            <v>4</v>
          </cell>
          <cell r="M27">
            <v>64.150000000000006</v>
          </cell>
          <cell r="N27">
            <v>8</v>
          </cell>
          <cell r="O27">
            <v>32.075000000000003</v>
          </cell>
          <cell r="P27">
            <v>75</v>
          </cell>
          <cell r="Q27">
            <v>25</v>
          </cell>
          <cell r="X27">
            <v>2507.8000000000002</v>
          </cell>
          <cell r="Y27">
            <v>0</v>
          </cell>
          <cell r="AA27">
            <v>687.2</v>
          </cell>
          <cell r="AB27">
            <v>256.60000000000002</v>
          </cell>
          <cell r="AD27">
            <v>1954</v>
          </cell>
          <cell r="AG27">
            <v>55</v>
          </cell>
          <cell r="AH27">
            <v>1.27017</v>
          </cell>
          <cell r="AI27">
            <v>1.12904</v>
          </cell>
          <cell r="AJ27">
            <v>1.12904</v>
          </cell>
          <cell r="AK27">
            <v>0.98791000000000007</v>
          </cell>
          <cell r="AL27">
            <v>0.98791000000000007</v>
          </cell>
          <cell r="AM27">
            <v>1.12904</v>
          </cell>
          <cell r="AN27">
            <v>1.27017</v>
          </cell>
          <cell r="AO27">
            <v>1.27017</v>
          </cell>
          <cell r="AP27">
            <v>1.12904</v>
          </cell>
          <cell r="AQ27">
            <v>0.98791000000000007</v>
          </cell>
          <cell r="AR27">
            <v>1.12904</v>
          </cell>
          <cell r="AS27">
            <v>1.4113</v>
          </cell>
          <cell r="AT27">
            <v>14.113000000000001</v>
          </cell>
          <cell r="BJ27">
            <v>729.22</v>
          </cell>
          <cell r="BK27">
            <v>577.51</v>
          </cell>
          <cell r="BL27">
            <v>391.61</v>
          </cell>
          <cell r="BM27">
            <v>227</v>
          </cell>
          <cell r="BN27">
            <v>98.54</v>
          </cell>
          <cell r="BO27">
            <v>84.731370931200004</v>
          </cell>
          <cell r="BP27">
            <v>84.731370931200004</v>
          </cell>
          <cell r="BQ27">
            <v>84.731370931200004</v>
          </cell>
          <cell r="BR27">
            <v>84.731370931200004</v>
          </cell>
          <cell r="BS27">
            <v>248.64</v>
          </cell>
          <cell r="BT27">
            <v>569.22</v>
          </cell>
          <cell r="BU27">
            <v>883.58</v>
          </cell>
          <cell r="BV27">
            <v>4064.2454837248006</v>
          </cell>
        </row>
        <row r="28">
          <cell r="I28">
            <v>3</v>
          </cell>
          <cell r="J28">
            <v>0</v>
          </cell>
          <cell r="K28">
            <v>1</v>
          </cell>
          <cell r="L28">
            <v>4</v>
          </cell>
          <cell r="M28">
            <v>68.55</v>
          </cell>
          <cell r="N28">
            <v>6</v>
          </cell>
          <cell r="O28">
            <v>45.699999999999996</v>
          </cell>
          <cell r="P28">
            <v>75</v>
          </cell>
          <cell r="Q28">
            <v>25</v>
          </cell>
          <cell r="X28">
            <v>2006.24</v>
          </cell>
          <cell r="Y28">
            <v>0</v>
          </cell>
          <cell r="AA28">
            <v>687.2</v>
          </cell>
          <cell r="AB28">
            <v>274.2</v>
          </cell>
          <cell r="AD28">
            <v>1954</v>
          </cell>
          <cell r="AG28">
            <v>55</v>
          </cell>
          <cell r="AH28">
            <v>1.3572899999999999</v>
          </cell>
          <cell r="AI28">
            <v>1.20648</v>
          </cell>
          <cell r="AJ28">
            <v>1.20648</v>
          </cell>
          <cell r="AK28">
            <v>1.0556700000000001</v>
          </cell>
          <cell r="AL28">
            <v>1.0556700000000001</v>
          </cell>
          <cell r="AM28">
            <v>1.20648</v>
          </cell>
          <cell r="AN28">
            <v>1.3572899999999999</v>
          </cell>
          <cell r="AO28">
            <v>1.3572899999999999</v>
          </cell>
          <cell r="AP28">
            <v>1.20648</v>
          </cell>
          <cell r="AQ28">
            <v>1.0556700000000001</v>
          </cell>
          <cell r="AR28">
            <v>1.20648</v>
          </cell>
          <cell r="AS28">
            <v>1.5081</v>
          </cell>
          <cell r="AT28">
            <v>15.081</v>
          </cell>
          <cell r="BJ28">
            <v>821.77</v>
          </cell>
          <cell r="BK28">
            <v>719.66</v>
          </cell>
          <cell r="BL28">
            <v>515.91999999999996</v>
          </cell>
          <cell r="BM28">
            <v>280.41000000000003</v>
          </cell>
          <cell r="BN28">
            <v>85.42</v>
          </cell>
          <cell r="BO28">
            <v>84.731370931200004</v>
          </cell>
          <cell r="BP28">
            <v>84.731370931200004</v>
          </cell>
          <cell r="BQ28">
            <v>84.731370931200004</v>
          </cell>
          <cell r="BR28">
            <v>84.731370931200004</v>
          </cell>
          <cell r="BS28">
            <v>335.78</v>
          </cell>
          <cell r="BT28">
            <v>654.63</v>
          </cell>
          <cell r="BU28">
            <v>927.78</v>
          </cell>
          <cell r="BV28">
            <v>4680.2954837248008</v>
          </cell>
        </row>
        <row r="29">
          <cell r="I29">
            <v>4</v>
          </cell>
          <cell r="J29">
            <v>0</v>
          </cell>
          <cell r="K29">
            <v>0</v>
          </cell>
          <cell r="L29">
            <v>4</v>
          </cell>
          <cell r="M29">
            <v>60.1</v>
          </cell>
          <cell r="N29">
            <v>4</v>
          </cell>
          <cell r="O29">
            <v>60.1</v>
          </cell>
          <cell r="P29">
            <v>100</v>
          </cell>
          <cell r="Q29">
            <v>0</v>
          </cell>
          <cell r="X29">
            <v>2006.24</v>
          </cell>
          <cell r="Y29">
            <v>0</v>
          </cell>
          <cell r="AA29">
            <v>685.5</v>
          </cell>
          <cell r="AB29">
            <v>240.4</v>
          </cell>
          <cell r="AD29">
            <v>1952</v>
          </cell>
          <cell r="AG29">
            <v>55</v>
          </cell>
          <cell r="AH29">
            <v>1.18998</v>
          </cell>
          <cell r="AI29">
            <v>1.05776</v>
          </cell>
          <cell r="AJ29">
            <v>1.05776</v>
          </cell>
          <cell r="AK29">
            <v>0.92554000000000003</v>
          </cell>
          <cell r="AL29">
            <v>0.92554000000000003</v>
          </cell>
          <cell r="AM29">
            <v>1.05776</v>
          </cell>
          <cell r="AN29">
            <v>1.18998</v>
          </cell>
          <cell r="AO29">
            <v>1.18998</v>
          </cell>
          <cell r="AP29">
            <v>1.05776</v>
          </cell>
          <cell r="AQ29">
            <v>0.92554000000000003</v>
          </cell>
          <cell r="AR29">
            <v>1.05776</v>
          </cell>
          <cell r="AS29">
            <v>1.3222</v>
          </cell>
          <cell r="AT29">
            <v>13.222</v>
          </cell>
          <cell r="BJ29">
            <v>812.9</v>
          </cell>
          <cell r="BK29">
            <v>651.87</v>
          </cell>
          <cell r="BL29">
            <v>437.88</v>
          </cell>
          <cell r="BM29">
            <v>300.20999999999998</v>
          </cell>
          <cell r="BN29">
            <v>117.77</v>
          </cell>
          <cell r="BO29">
            <v>84.731370931200004</v>
          </cell>
          <cell r="BP29">
            <v>84.731370931200004</v>
          </cell>
          <cell r="BQ29">
            <v>84.731370931200004</v>
          </cell>
          <cell r="BR29">
            <v>84.731370931200004</v>
          </cell>
          <cell r="BS29">
            <v>292.95999999999998</v>
          </cell>
          <cell r="BT29">
            <v>593.97</v>
          </cell>
          <cell r="BU29">
            <v>856.41</v>
          </cell>
          <cell r="BV29">
            <v>4402.8954837248011</v>
          </cell>
        </row>
        <row r="30">
          <cell r="I30">
            <v>4</v>
          </cell>
          <cell r="J30">
            <v>0</v>
          </cell>
          <cell r="K30">
            <v>0</v>
          </cell>
          <cell r="L30">
            <v>4</v>
          </cell>
          <cell r="M30">
            <v>77.98</v>
          </cell>
          <cell r="N30">
            <v>4</v>
          </cell>
          <cell r="O30">
            <v>77.98</v>
          </cell>
          <cell r="P30">
            <v>100</v>
          </cell>
          <cell r="Q30">
            <v>0</v>
          </cell>
          <cell r="X30">
            <v>2006.24</v>
          </cell>
          <cell r="Y30">
            <v>0</v>
          </cell>
          <cell r="AA30">
            <v>685.3</v>
          </cell>
          <cell r="AB30">
            <v>311.92</v>
          </cell>
          <cell r="AD30">
            <v>1954</v>
          </cell>
          <cell r="AE30">
            <v>2000</v>
          </cell>
          <cell r="AG30">
            <v>55</v>
          </cell>
          <cell r="AH30">
            <v>1.5440040000000004</v>
          </cell>
          <cell r="AI30">
            <v>1.3724480000000003</v>
          </cell>
          <cell r="AJ30">
            <v>1.3724480000000003</v>
          </cell>
          <cell r="AK30">
            <v>1.2008920000000003</v>
          </cell>
          <cell r="AL30">
            <v>1.2008920000000003</v>
          </cell>
          <cell r="AM30">
            <v>1.3724480000000003</v>
          </cell>
          <cell r="AN30">
            <v>1.5440040000000004</v>
          </cell>
          <cell r="AO30">
            <v>1.5440040000000004</v>
          </cell>
          <cell r="AP30">
            <v>1.3724480000000003</v>
          </cell>
          <cell r="AQ30">
            <v>1.2008920000000003</v>
          </cell>
          <cell r="AR30">
            <v>1.3724480000000003</v>
          </cell>
          <cell r="AS30">
            <v>1.7155600000000004</v>
          </cell>
          <cell r="AT30">
            <v>17.155600000000003</v>
          </cell>
          <cell r="BJ30">
            <v>758.46</v>
          </cell>
          <cell r="BK30">
            <v>629.65</v>
          </cell>
          <cell r="BL30">
            <v>415.44</v>
          </cell>
          <cell r="BM30">
            <v>259.63</v>
          </cell>
          <cell r="BN30">
            <v>96.47</v>
          </cell>
          <cell r="BO30">
            <v>84.731370931200004</v>
          </cell>
          <cell r="BP30">
            <v>84.731370931200004</v>
          </cell>
          <cell r="BQ30">
            <v>84.731370931200004</v>
          </cell>
          <cell r="BR30">
            <v>84.731370931200004</v>
          </cell>
          <cell r="BS30">
            <v>256.93</v>
          </cell>
          <cell r="BT30">
            <v>584.07000000000005</v>
          </cell>
          <cell r="BU30">
            <v>777.68</v>
          </cell>
          <cell r="BV30">
            <v>4117.2554837248008</v>
          </cell>
        </row>
        <row r="31">
          <cell r="I31">
            <v>3</v>
          </cell>
          <cell r="J31">
            <v>0</v>
          </cell>
          <cell r="K31">
            <v>1</v>
          </cell>
          <cell r="L31">
            <v>4</v>
          </cell>
          <cell r="M31">
            <v>77.98</v>
          </cell>
          <cell r="N31">
            <v>6</v>
          </cell>
          <cell r="O31">
            <v>51.986666666666672</v>
          </cell>
          <cell r="P31">
            <v>100</v>
          </cell>
          <cell r="Q31">
            <v>0</v>
          </cell>
          <cell r="X31">
            <v>2507.8000000000002</v>
          </cell>
          <cell r="Y31">
            <v>0</v>
          </cell>
          <cell r="AA31">
            <v>683.5</v>
          </cell>
          <cell r="AB31">
            <v>311.92</v>
          </cell>
          <cell r="AD31">
            <v>1954</v>
          </cell>
          <cell r="AG31">
            <v>55</v>
          </cell>
          <cell r="AH31">
            <v>1.5440040000000004</v>
          </cell>
          <cell r="AI31">
            <v>1.3724480000000003</v>
          </cell>
          <cell r="AJ31">
            <v>1.3724480000000003</v>
          </cell>
          <cell r="AK31">
            <v>1.2008920000000003</v>
          </cell>
          <cell r="AL31">
            <v>1.2008920000000003</v>
          </cell>
          <cell r="AM31">
            <v>1.3724480000000003</v>
          </cell>
          <cell r="AN31">
            <v>1.5440040000000004</v>
          </cell>
          <cell r="AO31">
            <v>1.5440040000000004</v>
          </cell>
          <cell r="AP31">
            <v>1.3724480000000003</v>
          </cell>
          <cell r="AQ31">
            <v>1.2008920000000003</v>
          </cell>
          <cell r="AR31">
            <v>1.3724480000000003</v>
          </cell>
          <cell r="AS31">
            <v>1.7155600000000004</v>
          </cell>
          <cell r="AT31">
            <v>17.155600000000003</v>
          </cell>
          <cell r="BJ31">
            <v>1063.1500000000001</v>
          </cell>
          <cell r="BK31">
            <v>694.8</v>
          </cell>
          <cell r="BL31">
            <v>499.12</v>
          </cell>
          <cell r="BM31">
            <v>188.33</v>
          </cell>
          <cell r="BN31">
            <v>142.29</v>
          </cell>
          <cell r="BO31">
            <v>84.731370931200004</v>
          </cell>
          <cell r="BP31">
            <v>84.731370931200004</v>
          </cell>
          <cell r="BQ31">
            <v>84.731370931200004</v>
          </cell>
          <cell r="BR31">
            <v>84.731370931200004</v>
          </cell>
          <cell r="BS31">
            <v>360.99</v>
          </cell>
          <cell r="BT31">
            <v>694.11</v>
          </cell>
          <cell r="BU31">
            <v>853.19</v>
          </cell>
          <cell r="BV31">
            <v>4834.9054837248013</v>
          </cell>
        </row>
        <row r="32">
          <cell r="I32">
            <v>0</v>
          </cell>
          <cell r="J32">
            <v>3</v>
          </cell>
          <cell r="K32">
            <v>1</v>
          </cell>
          <cell r="L32">
            <v>4</v>
          </cell>
          <cell r="M32">
            <v>71.53</v>
          </cell>
          <cell r="N32">
            <v>9</v>
          </cell>
          <cell r="O32">
            <v>31.79111111111111</v>
          </cell>
          <cell r="P32">
            <v>50</v>
          </cell>
          <cell r="Q32">
            <v>50</v>
          </cell>
          <cell r="X32">
            <v>2507.8000000000002</v>
          </cell>
          <cell r="Y32">
            <v>0</v>
          </cell>
          <cell r="AA32">
            <v>679.6</v>
          </cell>
          <cell r="AB32">
            <v>286.12</v>
          </cell>
          <cell r="AD32">
            <v>1954</v>
          </cell>
          <cell r="AG32">
            <v>55</v>
          </cell>
          <cell r="AH32">
            <v>1.4162940000000002</v>
          </cell>
          <cell r="AI32">
            <v>1.258928</v>
          </cell>
          <cell r="AJ32">
            <v>1.258928</v>
          </cell>
          <cell r="AK32">
            <v>1.1015619999999999</v>
          </cell>
          <cell r="AL32">
            <v>1.1015619999999999</v>
          </cell>
          <cell r="AM32">
            <v>1.258928</v>
          </cell>
          <cell r="AN32">
            <v>1.4162940000000002</v>
          </cell>
          <cell r="AO32">
            <v>1.4162940000000002</v>
          </cell>
          <cell r="AP32">
            <v>1.258928</v>
          </cell>
          <cell r="AQ32">
            <v>1.1015619999999999</v>
          </cell>
          <cell r="AR32">
            <v>1.258928</v>
          </cell>
          <cell r="AS32">
            <v>1.5736600000000001</v>
          </cell>
          <cell r="AT32">
            <v>15.736600000000001</v>
          </cell>
          <cell r="BJ32">
            <v>934.57</v>
          </cell>
          <cell r="BK32">
            <v>741.07</v>
          </cell>
          <cell r="BL32">
            <v>486.46</v>
          </cell>
          <cell r="BM32">
            <v>213.42</v>
          </cell>
          <cell r="BN32">
            <v>113.05</v>
          </cell>
          <cell r="BO32">
            <v>84.731370931200004</v>
          </cell>
          <cell r="BP32">
            <v>84.731370931200004</v>
          </cell>
          <cell r="BQ32">
            <v>84.731370931200004</v>
          </cell>
          <cell r="BR32">
            <v>84.731370931200004</v>
          </cell>
          <cell r="BS32">
            <v>317.25</v>
          </cell>
          <cell r="BT32">
            <v>689.74</v>
          </cell>
          <cell r="BU32">
            <v>935.03</v>
          </cell>
          <cell r="BV32">
            <v>4769.515483724801</v>
          </cell>
        </row>
        <row r="33">
          <cell r="I33">
            <v>4</v>
          </cell>
          <cell r="J33">
            <v>0</v>
          </cell>
          <cell r="K33">
            <v>0</v>
          </cell>
          <cell r="L33">
            <v>4</v>
          </cell>
          <cell r="M33">
            <v>68.349999999999994</v>
          </cell>
          <cell r="N33">
            <v>4</v>
          </cell>
          <cell r="O33">
            <v>68.349999999999994</v>
          </cell>
          <cell r="P33">
            <v>100</v>
          </cell>
          <cell r="Q33">
            <v>0</v>
          </cell>
          <cell r="X33">
            <v>2507.8000000000002</v>
          </cell>
          <cell r="Y33">
            <v>0</v>
          </cell>
          <cell r="AA33">
            <v>688</v>
          </cell>
          <cell r="AB33">
            <v>273.39999999999998</v>
          </cell>
          <cell r="AD33">
            <v>1951</v>
          </cell>
          <cell r="AG33">
            <v>55</v>
          </cell>
          <cell r="AH33">
            <v>1.3533300000000001</v>
          </cell>
          <cell r="AI33">
            <v>1.20296</v>
          </cell>
          <cell r="AJ33">
            <v>1.20296</v>
          </cell>
          <cell r="AK33">
            <v>1.0525899999999999</v>
          </cell>
          <cell r="AL33">
            <v>1.0525899999999999</v>
          </cell>
          <cell r="AM33">
            <v>1.20296</v>
          </cell>
          <cell r="AN33">
            <v>1.3533300000000001</v>
          </cell>
          <cell r="AO33">
            <v>1.3533300000000001</v>
          </cell>
          <cell r="AP33">
            <v>1.20296</v>
          </cell>
          <cell r="AQ33">
            <v>1.0525899999999999</v>
          </cell>
          <cell r="AR33">
            <v>1.20296</v>
          </cell>
          <cell r="AS33">
            <v>1.5037</v>
          </cell>
          <cell r="AT33">
            <v>15.036999999999999</v>
          </cell>
          <cell r="BJ33">
            <v>878.63</v>
          </cell>
          <cell r="BK33">
            <v>720.59</v>
          </cell>
          <cell r="BL33">
            <v>504.07</v>
          </cell>
          <cell r="BM33">
            <v>265.91000000000003</v>
          </cell>
          <cell r="BN33">
            <v>89.91</v>
          </cell>
          <cell r="BO33">
            <v>84.731370931200004</v>
          </cell>
          <cell r="BP33">
            <v>84.731370931200004</v>
          </cell>
          <cell r="BQ33">
            <v>84.731370931200004</v>
          </cell>
          <cell r="BR33">
            <v>84.731370931200004</v>
          </cell>
          <cell r="BS33">
            <v>302.05</v>
          </cell>
          <cell r="BT33">
            <v>611.35</v>
          </cell>
          <cell r="BU33">
            <v>824.18</v>
          </cell>
          <cell r="BV33">
            <v>4535.6154837248005</v>
          </cell>
        </row>
        <row r="34">
          <cell r="I34">
            <v>3</v>
          </cell>
          <cell r="J34">
            <v>0</v>
          </cell>
          <cell r="K34">
            <v>1</v>
          </cell>
          <cell r="L34">
            <v>4</v>
          </cell>
          <cell r="M34">
            <v>69.05</v>
          </cell>
          <cell r="N34">
            <v>6</v>
          </cell>
          <cell r="O34">
            <v>46.033333333333331</v>
          </cell>
          <cell r="P34">
            <v>50</v>
          </cell>
          <cell r="Q34">
            <v>50</v>
          </cell>
          <cell r="X34">
            <v>2507.8000000000002</v>
          </cell>
          <cell r="Y34">
            <v>0</v>
          </cell>
          <cell r="AA34">
            <v>681.7</v>
          </cell>
          <cell r="AB34">
            <v>276.2</v>
          </cell>
          <cell r="AD34">
            <v>1952</v>
          </cell>
          <cell r="AE34">
            <v>2004</v>
          </cell>
          <cell r="AG34">
            <v>55</v>
          </cell>
          <cell r="AH34">
            <v>1.3671900000000001</v>
          </cell>
          <cell r="AI34">
            <v>1.2152800000000001</v>
          </cell>
          <cell r="AJ34">
            <v>1.2152800000000001</v>
          </cell>
          <cell r="AK34">
            <v>1.0633700000000001</v>
          </cell>
          <cell r="AL34">
            <v>1.0633700000000001</v>
          </cell>
          <cell r="AM34">
            <v>1.2152800000000001</v>
          </cell>
          <cell r="AN34">
            <v>1.3671900000000001</v>
          </cell>
          <cell r="AO34">
            <v>1.3671900000000001</v>
          </cell>
          <cell r="AP34">
            <v>1.2152800000000001</v>
          </cell>
          <cell r="AQ34">
            <v>1.0633700000000001</v>
          </cell>
          <cell r="AR34">
            <v>1.2152800000000001</v>
          </cell>
          <cell r="AS34">
            <v>1.5191000000000001</v>
          </cell>
          <cell r="AT34">
            <v>15.191000000000001</v>
          </cell>
          <cell r="BJ34">
            <v>925.02</v>
          </cell>
          <cell r="BK34">
            <v>625.74</v>
          </cell>
          <cell r="BL34">
            <v>533.65</v>
          </cell>
          <cell r="BM34">
            <v>234.37</v>
          </cell>
          <cell r="BN34">
            <v>130.77000000000001</v>
          </cell>
          <cell r="BO34">
            <v>84.731370931200004</v>
          </cell>
          <cell r="BP34">
            <v>84.731370931200004</v>
          </cell>
          <cell r="BQ34">
            <v>84.731370931200004</v>
          </cell>
          <cell r="BR34">
            <v>84.731370931200004</v>
          </cell>
          <cell r="BS34">
            <v>245.88</v>
          </cell>
          <cell r="BT34">
            <v>648.76</v>
          </cell>
          <cell r="BU34">
            <v>857.91</v>
          </cell>
          <cell r="BV34">
            <v>4541.0254837248003</v>
          </cell>
        </row>
        <row r="35">
          <cell r="I35">
            <v>4</v>
          </cell>
          <cell r="J35">
            <v>0</v>
          </cell>
          <cell r="K35">
            <v>0</v>
          </cell>
          <cell r="L35">
            <v>4</v>
          </cell>
          <cell r="M35">
            <v>60.78</v>
          </cell>
          <cell r="N35">
            <v>4</v>
          </cell>
          <cell r="O35">
            <v>60.78</v>
          </cell>
          <cell r="P35">
            <v>100</v>
          </cell>
          <cell r="Q35">
            <v>0</v>
          </cell>
          <cell r="X35">
            <v>2507.8000000000002</v>
          </cell>
          <cell r="Y35">
            <v>0</v>
          </cell>
          <cell r="AA35">
            <v>676.6</v>
          </cell>
          <cell r="AB35">
            <v>243.12</v>
          </cell>
          <cell r="AD35">
            <v>1952</v>
          </cell>
          <cell r="AG35">
            <v>55</v>
          </cell>
          <cell r="AH35">
            <v>1.203444</v>
          </cell>
          <cell r="AI35">
            <v>1.069728</v>
          </cell>
          <cell r="AJ35">
            <v>1.069728</v>
          </cell>
          <cell r="AK35">
            <v>0.93601200000000007</v>
          </cell>
          <cell r="AL35">
            <v>0.93601200000000007</v>
          </cell>
          <cell r="AM35">
            <v>1.069728</v>
          </cell>
          <cell r="AN35">
            <v>1.203444</v>
          </cell>
          <cell r="AO35">
            <v>1.203444</v>
          </cell>
          <cell r="AP35">
            <v>1.069728</v>
          </cell>
          <cell r="AQ35">
            <v>0.93601200000000007</v>
          </cell>
          <cell r="AR35">
            <v>1.069728</v>
          </cell>
          <cell r="AS35">
            <v>1.3371599999999999</v>
          </cell>
          <cell r="AT35">
            <v>13.371600000000001</v>
          </cell>
          <cell r="BJ35">
            <v>890.48</v>
          </cell>
          <cell r="BK35">
            <v>510.63</v>
          </cell>
          <cell r="BL35">
            <v>349.48</v>
          </cell>
          <cell r="BM35">
            <v>165.31</v>
          </cell>
          <cell r="BN35">
            <v>107.75</v>
          </cell>
          <cell r="BO35">
            <v>84.731370931200004</v>
          </cell>
          <cell r="BP35">
            <v>84.731370931200004</v>
          </cell>
          <cell r="BQ35">
            <v>84.731370931200004</v>
          </cell>
          <cell r="BR35">
            <v>84.731370931200004</v>
          </cell>
          <cell r="BS35">
            <v>253.71</v>
          </cell>
          <cell r="BT35">
            <v>594.89</v>
          </cell>
          <cell r="BU35">
            <v>738.2</v>
          </cell>
          <cell r="BV35">
            <v>3949.3754837248007</v>
          </cell>
        </row>
        <row r="36">
          <cell r="I36">
            <v>8</v>
          </cell>
          <cell r="J36">
            <v>5</v>
          </cell>
          <cell r="K36">
            <v>5</v>
          </cell>
          <cell r="L36">
            <v>18</v>
          </cell>
          <cell r="M36">
            <v>57.33</v>
          </cell>
          <cell r="N36">
            <v>33</v>
          </cell>
          <cell r="O36">
            <v>31.270909090909093</v>
          </cell>
          <cell r="P36">
            <v>33.33</v>
          </cell>
          <cell r="Q36">
            <v>66.67</v>
          </cell>
          <cell r="X36">
            <v>2563.5300000000002</v>
          </cell>
          <cell r="Y36">
            <v>5.6</v>
          </cell>
          <cell r="AA36">
            <v>2648.4</v>
          </cell>
          <cell r="AB36">
            <v>1031.94</v>
          </cell>
          <cell r="AD36">
            <v>1953</v>
          </cell>
          <cell r="AG36">
            <v>58</v>
          </cell>
          <cell r="AH36">
            <v>5.3867268000000008</v>
          </cell>
          <cell r="AI36">
            <v>4.7882016000000007</v>
          </cell>
          <cell r="AJ36">
            <v>4.7882016000000007</v>
          </cell>
          <cell r="AK36">
            <v>4.1896764000000006</v>
          </cell>
          <cell r="AL36">
            <v>4.1896764000000006</v>
          </cell>
          <cell r="AM36">
            <v>4.7882016000000007</v>
          </cell>
          <cell r="AN36">
            <v>5.3867268000000008</v>
          </cell>
          <cell r="AO36">
            <v>5.3867268000000008</v>
          </cell>
          <cell r="AP36">
            <v>4.7882016000000007</v>
          </cell>
          <cell r="AQ36">
            <v>4.1896764000000006</v>
          </cell>
          <cell r="AR36">
            <v>4.7882016000000007</v>
          </cell>
          <cell r="AS36">
            <v>5.9852520000000009</v>
          </cell>
          <cell r="AT36">
            <v>59.852520000000005</v>
          </cell>
          <cell r="BJ36">
            <v>3142.04</v>
          </cell>
          <cell r="BK36">
            <v>2616</v>
          </cell>
          <cell r="BL36">
            <v>1911.54</v>
          </cell>
          <cell r="BM36">
            <v>1370.53</v>
          </cell>
          <cell r="BN36">
            <v>550.97</v>
          </cell>
          <cell r="BO36">
            <v>457.73003191999999</v>
          </cell>
          <cell r="BP36">
            <v>457.73003191999999</v>
          </cell>
          <cell r="BQ36">
            <v>457.73003191999999</v>
          </cell>
          <cell r="BR36">
            <v>457.73003191999999</v>
          </cell>
          <cell r="BS36">
            <v>1454.56</v>
          </cell>
          <cell r="BT36">
            <v>2474.41</v>
          </cell>
          <cell r="BU36">
            <v>3139.74</v>
          </cell>
          <cell r="BV36">
            <v>18490.710127680002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95"/>
  <sheetViews>
    <sheetView tabSelected="1" workbookViewId="0">
      <pane xSplit="1" ySplit="1" topLeftCell="N68" activePane="bottomRight" state="frozen"/>
      <selection pane="topRight" activeCell="H1" sqref="H1"/>
      <selection pane="bottomLeft" activeCell="A3" sqref="A3"/>
      <selection pane="bottomRight" activeCell="AP102" sqref="AP102"/>
    </sheetView>
  </sheetViews>
  <sheetFormatPr defaultColWidth="14.42578125" defaultRowHeight="15" customHeight="1" x14ac:dyDescent="0.25"/>
  <cols>
    <col min="1" max="1" width="7.7109375" customWidth="1"/>
    <col min="2" max="2" width="8.42578125" customWidth="1"/>
    <col min="3" max="3" width="9.42578125" customWidth="1"/>
    <col min="4" max="4" width="10.42578125" customWidth="1"/>
    <col min="5" max="5" width="10.28515625" customWidth="1"/>
    <col min="6" max="6" width="10" customWidth="1"/>
    <col min="7" max="7" width="6.85546875" customWidth="1"/>
    <col min="8" max="8" width="7.140625" customWidth="1"/>
    <col min="9" max="9" width="8.28515625" customWidth="1"/>
    <col min="10" max="10" width="7.7109375" customWidth="1"/>
    <col min="11" max="11" width="8.140625" customWidth="1"/>
    <col min="12" max="12" width="7.85546875" customWidth="1"/>
    <col min="13" max="13" width="9.42578125" customWidth="1"/>
    <col min="14" max="14" width="7.85546875" customWidth="1"/>
    <col min="15" max="15" width="12.5703125" customWidth="1"/>
    <col min="16" max="16" width="7.85546875" customWidth="1"/>
    <col min="17" max="18" width="10" customWidth="1"/>
    <col min="19" max="19" width="14.5703125" customWidth="1"/>
    <col min="20" max="20" width="8" customWidth="1"/>
    <col min="21" max="21" width="10" customWidth="1"/>
    <col min="22" max="22" width="7.28515625" customWidth="1"/>
    <col min="23" max="23" width="9.28515625" customWidth="1"/>
    <col min="24" max="24" width="12" customWidth="1"/>
    <col min="25" max="25" width="15.7109375" customWidth="1"/>
    <col min="26" max="37" width="8.7109375" customWidth="1"/>
    <col min="38" max="38" width="7.7109375" customWidth="1"/>
    <col min="39" max="39" width="13.140625" customWidth="1"/>
    <col min="40" max="40" width="15.85546875" customWidth="1"/>
    <col min="41" max="41" width="9.28515625" customWidth="1"/>
    <col min="42" max="42" width="8.85546875" customWidth="1"/>
    <col min="43" max="52" width="8.7109375" customWidth="1"/>
    <col min="53" max="53" width="7.42578125" customWidth="1"/>
    <col min="54" max="54" width="12.42578125" customWidth="1"/>
    <col min="55" max="55" width="15.140625" customWidth="1"/>
    <col min="56" max="58" width="10" customWidth="1"/>
    <col min="59" max="65" width="8.7109375" customWidth="1"/>
    <col min="66" max="67" width="10" customWidth="1"/>
    <col min="68" max="68" width="12.42578125" customWidth="1"/>
    <col min="69" max="69" width="9" style="16" customWidth="1"/>
  </cols>
  <sheetData>
    <row r="1" spans="1:69" ht="67.5" customHeight="1" x14ac:dyDescent="0.25">
      <c r="A1" s="92" t="s">
        <v>27</v>
      </c>
      <c r="B1" s="91" t="s">
        <v>44</v>
      </c>
      <c r="C1" s="1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0" t="s">
        <v>24</v>
      </c>
      <c r="I1" s="2" t="s">
        <v>25</v>
      </c>
      <c r="J1" s="20" t="s">
        <v>26</v>
      </c>
      <c r="K1" s="2" t="s">
        <v>28</v>
      </c>
      <c r="L1" s="2" t="s">
        <v>29</v>
      </c>
      <c r="M1" s="2" t="s">
        <v>30</v>
      </c>
      <c r="N1" s="2" t="s">
        <v>31</v>
      </c>
      <c r="O1" s="2" t="s">
        <v>32</v>
      </c>
      <c r="P1" s="2" t="s">
        <v>33</v>
      </c>
      <c r="Q1" s="2" t="s">
        <v>34</v>
      </c>
      <c r="R1" s="20" t="s">
        <v>36</v>
      </c>
      <c r="S1" s="2" t="s">
        <v>35</v>
      </c>
      <c r="T1" s="3" t="s">
        <v>37</v>
      </c>
      <c r="U1" s="4" t="s">
        <v>38</v>
      </c>
      <c r="V1" s="4" t="s">
        <v>39</v>
      </c>
      <c r="W1" s="13" t="s">
        <v>40</v>
      </c>
      <c r="X1" s="4" t="s">
        <v>0</v>
      </c>
      <c r="Y1" s="5" t="s">
        <v>1</v>
      </c>
      <c r="Z1" s="6" t="s">
        <v>2</v>
      </c>
      <c r="AA1" s="7" t="s">
        <v>3</v>
      </c>
      <c r="AB1" s="7" t="s">
        <v>4</v>
      </c>
      <c r="AC1" s="7" t="s">
        <v>5</v>
      </c>
      <c r="AD1" s="7" t="s">
        <v>6</v>
      </c>
      <c r="AE1" s="7" t="s">
        <v>7</v>
      </c>
      <c r="AF1" s="7" t="s">
        <v>8</v>
      </c>
      <c r="AG1" s="7" t="s">
        <v>9</v>
      </c>
      <c r="AH1" s="7" t="s">
        <v>10</v>
      </c>
      <c r="AI1" s="7" t="s">
        <v>11</v>
      </c>
      <c r="AJ1" s="7" t="s">
        <v>12</v>
      </c>
      <c r="AK1" s="7" t="s">
        <v>13</v>
      </c>
      <c r="AL1" s="15" t="s">
        <v>41</v>
      </c>
      <c r="AM1" s="8" t="s">
        <v>14</v>
      </c>
      <c r="AN1" s="5" t="s">
        <v>15</v>
      </c>
      <c r="AO1" s="6" t="s">
        <v>2</v>
      </c>
      <c r="AP1" s="7" t="s">
        <v>3</v>
      </c>
      <c r="AQ1" s="7" t="s">
        <v>4</v>
      </c>
      <c r="AR1" s="7" t="s">
        <v>5</v>
      </c>
      <c r="AS1" s="7" t="s">
        <v>6</v>
      </c>
      <c r="AT1" s="7" t="s">
        <v>7</v>
      </c>
      <c r="AU1" s="7" t="s">
        <v>8</v>
      </c>
      <c r="AV1" s="7" t="s">
        <v>9</v>
      </c>
      <c r="AW1" s="7" t="s">
        <v>10</v>
      </c>
      <c r="AX1" s="7" t="s">
        <v>11</v>
      </c>
      <c r="AY1" s="7" t="s">
        <v>12</v>
      </c>
      <c r="AZ1" s="7" t="s">
        <v>13</v>
      </c>
      <c r="BA1" s="15" t="s">
        <v>42</v>
      </c>
      <c r="BB1" s="8" t="s">
        <v>14</v>
      </c>
      <c r="BC1" s="5" t="s">
        <v>16</v>
      </c>
      <c r="BD1" s="6" t="s">
        <v>2</v>
      </c>
      <c r="BE1" s="7" t="s">
        <v>3</v>
      </c>
      <c r="BF1" s="7" t="s">
        <v>4</v>
      </c>
      <c r="BG1" s="7" t="s">
        <v>5</v>
      </c>
      <c r="BH1" s="7" t="s">
        <v>6</v>
      </c>
      <c r="BI1" s="7" t="s">
        <v>7</v>
      </c>
      <c r="BJ1" s="7" t="s">
        <v>8</v>
      </c>
      <c r="BK1" s="7" t="s">
        <v>9</v>
      </c>
      <c r="BL1" s="7" t="s">
        <v>10</v>
      </c>
      <c r="BM1" s="7" t="s">
        <v>11</v>
      </c>
      <c r="BN1" s="7" t="s">
        <v>12</v>
      </c>
      <c r="BO1" s="7" t="s">
        <v>13</v>
      </c>
      <c r="BP1" s="9" t="s">
        <v>17</v>
      </c>
      <c r="BQ1" s="14" t="s">
        <v>43</v>
      </c>
    </row>
    <row r="2" spans="1:69" ht="14.25" customHeight="1" x14ac:dyDescent="0.25">
      <c r="A2" s="17">
        <v>1</v>
      </c>
      <c r="B2" s="17">
        <v>1</v>
      </c>
      <c r="C2" s="17">
        <v>0</v>
      </c>
      <c r="D2" s="21">
        <v>10</v>
      </c>
      <c r="E2" s="21">
        <v>19</v>
      </c>
      <c r="F2" s="21">
        <v>16</v>
      </c>
      <c r="G2" s="22">
        <v>45</v>
      </c>
      <c r="H2" s="23">
        <v>50.86</v>
      </c>
      <c r="I2" s="24">
        <f>SUM(1*D2+2*E2+4*F2)</f>
        <v>112</v>
      </c>
      <c r="J2" s="25">
        <f>(H2-C2)*G2/I2</f>
        <v>20.434821428571428</v>
      </c>
      <c r="K2" s="26">
        <v>65</v>
      </c>
      <c r="L2" s="27">
        <f>100-K2</f>
        <v>35</v>
      </c>
      <c r="M2" s="28">
        <f>((F2*2)/I2)*100</f>
        <v>28.571428571428569</v>
      </c>
      <c r="N2" s="28">
        <f>((2*E2+2*F2)/I2)*100</f>
        <v>62.5</v>
      </c>
      <c r="O2" s="28">
        <f>100-(M2+N2+P2)</f>
        <v>0</v>
      </c>
      <c r="P2" s="28">
        <f>D2/I2*100</f>
        <v>8.9285714285714288</v>
      </c>
      <c r="Q2" s="54">
        <v>1419</v>
      </c>
      <c r="R2" s="29">
        <f>Q2*I2</f>
        <v>158928</v>
      </c>
      <c r="S2" s="28">
        <f t="shared" ref="S2:S33" si="0">(D2+O2)*0.25</f>
        <v>2.5</v>
      </c>
      <c r="T2" s="30">
        <v>2975.14</v>
      </c>
      <c r="U2" s="31">
        <v>2288.5700000000002</v>
      </c>
      <c r="V2" s="32">
        <f>U2/T2*100</f>
        <v>76.92310277835665</v>
      </c>
      <c r="W2" s="17">
        <v>1966</v>
      </c>
      <c r="X2" s="17">
        <v>2025</v>
      </c>
      <c r="Y2" s="27">
        <f>36.86</f>
        <v>36.86</v>
      </c>
      <c r="Z2" s="31">
        <f>(9.43/100)*$AM2</f>
        <v>7.9548358858600015</v>
      </c>
      <c r="AA2" s="31">
        <f>(7.34/100)*$AM2</f>
        <v>6.1917810606800003</v>
      </c>
      <c r="AB2" s="31">
        <f>(7.95/100)*$AM2</f>
        <v>6.7063568709000014</v>
      </c>
      <c r="AC2" s="31">
        <f>(7.78/100)*$AM2</f>
        <v>6.5629504975600019</v>
      </c>
      <c r="AD2" s="31">
        <f>(7.26/100)*$AM2</f>
        <v>6.1242957085200009</v>
      </c>
      <c r="AE2" s="31">
        <f>(8.75/100)*$AM2</f>
        <v>7.3812103925000008</v>
      </c>
      <c r="AF2" s="31">
        <f>(9.64/100)*$AM2</f>
        <v>8.131984935280002</v>
      </c>
      <c r="AG2" s="31">
        <f>(7.72/100)*$AM2</f>
        <v>6.5123364834400004</v>
      </c>
      <c r="AH2" s="31">
        <f>(7.57/100)*$AM2</f>
        <v>6.3858014481400014</v>
      </c>
      <c r="AI2" s="31">
        <f>(8.39/100)*$AM2</f>
        <v>7.0775263077800012</v>
      </c>
      <c r="AJ2" s="31">
        <f>(8.93/100)*$AM2</f>
        <v>7.533052434860001</v>
      </c>
      <c r="AK2" s="31">
        <f>(9.25/100)*$AM2</f>
        <v>7.8029938435000012</v>
      </c>
      <c r="AL2" s="33">
        <f>AVERAGE(Z2:AK2)</f>
        <v>7.030427155751668</v>
      </c>
      <c r="AM2" s="34">
        <f t="shared" ref="AM2:AM33" si="1">Y2*U2/1000</f>
        <v>84.356690200000017</v>
      </c>
      <c r="AN2" s="27">
        <f t="shared" ref="AN2:AN7" si="2">(BB2*1000)/U2</f>
        <v>69.51058958214081</v>
      </c>
      <c r="AO2" s="35">
        <f>(20.65/100)*$BB2</f>
        <v>32.849989024999999</v>
      </c>
      <c r="AP2" s="35">
        <f>(16.53/100)*$BB2</f>
        <v>26.295899204999998</v>
      </c>
      <c r="AQ2" s="35">
        <f>(12.65/100)*$BB2</f>
        <v>20.123601024999999</v>
      </c>
      <c r="AR2" s="35">
        <f>(6.8/100)*$BB2</f>
        <v>10.817429800000001</v>
      </c>
      <c r="AS2" s="35">
        <f>(1.67/100)*$BB2</f>
        <v>2.6566334949999999</v>
      </c>
      <c r="AT2" s="35">
        <f>(0.14/100)*$BB2</f>
        <v>0.22271179000000002</v>
      </c>
      <c r="AU2" s="35">
        <f>(0.02/100)*$BB2</f>
        <v>3.1815969999999999E-2</v>
      </c>
      <c r="AV2" s="35">
        <f>(0.08/100)*$BB2</f>
        <v>0.12726388</v>
      </c>
      <c r="AW2" s="35">
        <f>(1.4/100)*$BB2</f>
        <v>2.2271178999999997</v>
      </c>
      <c r="AX2" s="35">
        <f>(8.51/100)*$BB2</f>
        <v>13.537695234999999</v>
      </c>
      <c r="AY2" s="35">
        <f>(13.6/100)*$BB2</f>
        <v>21.634859600000002</v>
      </c>
      <c r="AZ2" s="35">
        <f>(17.96/100)*$BB2</f>
        <v>28.57074106</v>
      </c>
      <c r="BA2" s="36">
        <f>AVERAGE(AO2:AZ2)</f>
        <v>13.257979832083331</v>
      </c>
      <c r="BB2" s="37">
        <f>159079.85/1000</f>
        <v>159.07984999999999</v>
      </c>
      <c r="BC2" s="27">
        <f>(0.0534+(0.0534*0.05)-0.0096)*1000</f>
        <v>46.470000000000006</v>
      </c>
      <c r="BD2" s="31">
        <f t="shared" ref="BD2:BO2" si="3">$BC2*AO2</f>
        <v>1526.5389899917502</v>
      </c>
      <c r="BE2" s="31">
        <f t="shared" si="3"/>
        <v>1221.9704360563501</v>
      </c>
      <c r="BF2" s="31">
        <f t="shared" si="3"/>
        <v>935.14373963175012</v>
      </c>
      <c r="BG2" s="31">
        <f t="shared" si="3"/>
        <v>502.68596280600013</v>
      </c>
      <c r="BH2" s="31">
        <f t="shared" si="3"/>
        <v>123.45375851265001</v>
      </c>
      <c r="BI2" s="31">
        <f t="shared" si="3"/>
        <v>10.349416881300002</v>
      </c>
      <c r="BJ2" s="31">
        <f t="shared" si="3"/>
        <v>1.4784881259000002</v>
      </c>
      <c r="BK2" s="31">
        <f t="shared" si="3"/>
        <v>5.9139525036000009</v>
      </c>
      <c r="BL2" s="31">
        <f t="shared" si="3"/>
        <v>103.494168813</v>
      </c>
      <c r="BM2" s="31">
        <f t="shared" si="3"/>
        <v>629.09669757045003</v>
      </c>
      <c r="BN2" s="31">
        <f t="shared" si="3"/>
        <v>1005.3719256120003</v>
      </c>
      <c r="BO2" s="31">
        <f t="shared" si="3"/>
        <v>1327.6823370582001</v>
      </c>
      <c r="BP2" s="38">
        <f>SUM(BD2:BO2)</f>
        <v>7393.1798735629509</v>
      </c>
      <c r="BQ2" s="39">
        <f>AVERAGE(BD2:BO2)</f>
        <v>616.09832279691261</v>
      </c>
    </row>
    <row r="3" spans="1:69" ht="14.25" customHeight="1" x14ac:dyDescent="0.25">
      <c r="A3" s="17">
        <v>2</v>
      </c>
      <c r="B3" s="17">
        <v>1</v>
      </c>
      <c r="C3" s="17">
        <v>0</v>
      </c>
      <c r="D3" s="21">
        <v>2</v>
      </c>
      <c r="E3" s="21">
        <v>4</v>
      </c>
      <c r="F3" s="21">
        <v>4</v>
      </c>
      <c r="G3" s="22">
        <v>10</v>
      </c>
      <c r="H3" s="23">
        <v>66.34</v>
      </c>
      <c r="I3" s="24">
        <f>SUM(1*D3+2*E3+5*F3)</f>
        <v>30</v>
      </c>
      <c r="J3" s="25">
        <f>(H3-C3)*G3/I3</f>
        <v>22.113333333333337</v>
      </c>
      <c r="K3" s="26">
        <v>78</v>
      </c>
      <c r="L3" s="27">
        <f t="shared" ref="L3:L7" si="4">100-K3</f>
        <v>22</v>
      </c>
      <c r="M3" s="28">
        <f>((F3*2)/I3)*100</f>
        <v>26.666666666666668</v>
      </c>
      <c r="N3" s="28">
        <f>((2*E3+2*F3)/I3)*100</f>
        <v>53.333333333333336</v>
      </c>
      <c r="O3" s="28">
        <f t="shared" ref="O3:O7" si="5">100-(M3+N3+P3)</f>
        <v>10</v>
      </c>
      <c r="P3" s="28">
        <f>(D3+1)/I3*100</f>
        <v>10</v>
      </c>
      <c r="Q3" s="54">
        <v>1419</v>
      </c>
      <c r="R3" s="29">
        <f>Q3*I3</f>
        <v>42570</v>
      </c>
      <c r="S3" s="28">
        <f t="shared" si="0"/>
        <v>3</v>
      </c>
      <c r="T3" s="30">
        <v>862.39</v>
      </c>
      <c r="U3" s="31">
        <v>663.38</v>
      </c>
      <c r="V3" s="32">
        <f>U3/T3*100</f>
        <v>76.923433713285178</v>
      </c>
      <c r="W3" s="17">
        <v>1985</v>
      </c>
      <c r="X3" s="40" t="s">
        <v>18</v>
      </c>
      <c r="Y3" s="27">
        <f t="shared" ref="Y3:Y7" si="6">36.86</f>
        <v>36.86</v>
      </c>
      <c r="Z3" s="31">
        <f t="shared" ref="Z3:Z7" si="7">(9.43/100)*$AM3</f>
        <v>2.3058412152400001</v>
      </c>
      <c r="AA3" s="31">
        <f t="shared" ref="AA3:AA6" si="8">(7.34/100)*$AM3</f>
        <v>1.7947905111199998</v>
      </c>
      <c r="AB3" s="31">
        <f t="shared" ref="AB3:AB7" si="9">(7.95/100)*$AM3</f>
        <v>1.9439488506</v>
      </c>
      <c r="AC3" s="31">
        <f t="shared" ref="AC3:AC7" si="10">(7.78/100)*$AM3</f>
        <v>1.9023801330400001</v>
      </c>
      <c r="AD3" s="31">
        <f t="shared" ref="AD3:AD7" si="11">(7.26/100)*$AM3</f>
        <v>1.77522876168</v>
      </c>
      <c r="AE3" s="31">
        <f t="shared" ref="AE3:AE7" si="12">(8.75/100)*$AM3</f>
        <v>2.139566345</v>
      </c>
      <c r="AF3" s="31">
        <f t="shared" ref="AF3:AF7" si="13">(9.64/100)*$AM3</f>
        <v>2.3571908075199999</v>
      </c>
      <c r="AG3" s="31">
        <f t="shared" ref="AG3:AG7" si="14">(7.72/100)*$AM3</f>
        <v>1.8877088209599997</v>
      </c>
      <c r="AH3" s="31">
        <f t="shared" ref="AH3:AH7" si="15">(7.57/100)*$AM3</f>
        <v>1.8510305407600001</v>
      </c>
      <c r="AI3" s="31">
        <f t="shared" ref="AI3:AI7" si="16">(8.39/100)*$AM3</f>
        <v>2.0515384725199999</v>
      </c>
      <c r="AJ3" s="31">
        <f t="shared" ref="AJ3:AJ7" si="17">(8.93/100)*$AM3</f>
        <v>2.1835802812399998</v>
      </c>
      <c r="AK3" s="31">
        <f t="shared" ref="AK3:AK7" si="18">(9.25/100)*$AM3</f>
        <v>2.2618272789999998</v>
      </c>
      <c r="AL3" s="33">
        <f t="shared" ref="AL3:AL32" si="19">AVERAGE(Z3:AK3)</f>
        <v>2.0378860015566667</v>
      </c>
      <c r="AM3" s="34">
        <f t="shared" si="1"/>
        <v>24.4521868</v>
      </c>
      <c r="AN3" s="27">
        <f t="shared" si="2"/>
        <v>196.10630407911</v>
      </c>
      <c r="AO3" s="35">
        <f t="shared" ref="AO3:AO7" si="20">(20.65/100)*$BB3</f>
        <v>26.864204499999996</v>
      </c>
      <c r="AP3" s="35">
        <f t="shared" ref="AP3:AP7" si="21">(16.53/100)*$BB3</f>
        <v>21.5043729</v>
      </c>
      <c r="AQ3" s="35">
        <f t="shared" ref="AQ3:AQ7" si="22">(12.65/100)*$BB3</f>
        <v>16.456764499999998</v>
      </c>
      <c r="AR3" s="35">
        <f t="shared" ref="AR3:AR7" si="23">(6.8/100)*$BB3</f>
        <v>8.8463239999999992</v>
      </c>
      <c r="AS3" s="35">
        <f t="shared" ref="AS3:AS7" si="24">(1.67/100)*$BB3</f>
        <v>2.1725530999999996</v>
      </c>
      <c r="AT3" s="35">
        <f t="shared" ref="AT3:AT7" si="25">(0.14/100)*$BB3</f>
        <v>0.18213020000000002</v>
      </c>
      <c r="AU3" s="35">
        <f t="shared" ref="AU3:AU7" si="26">(0.02/100)*$BB3</f>
        <v>2.6018599999999999E-2</v>
      </c>
      <c r="AV3" s="35">
        <f t="shared" ref="AV3:AV7" si="27">(0.08/100)*$BB3</f>
        <v>0.1040744</v>
      </c>
      <c r="AW3" s="35">
        <f t="shared" ref="AW3:AW7" si="28">(1.4/100)*$BB3</f>
        <v>1.8213019999999998</v>
      </c>
      <c r="AX3" s="35">
        <f t="shared" ref="AX3:AX7" si="29">(8.51/100)*$BB3</f>
        <v>11.070914299999998</v>
      </c>
      <c r="AY3" s="35">
        <f t="shared" ref="AY3:AY7" si="30">(13.6/100)*$BB3</f>
        <v>17.692647999999998</v>
      </c>
      <c r="AZ3" s="35">
        <f t="shared" ref="AZ3:AZ7" si="31">(17.96/100)*$BB3</f>
        <v>23.3647028</v>
      </c>
      <c r="BA3" s="36">
        <f t="shared" ref="BA3:BA32" si="32">AVERAGE(AO3:AZ3)</f>
        <v>10.842167441666666</v>
      </c>
      <c r="BB3" s="37">
        <f>130093/1000</f>
        <v>130.09299999999999</v>
      </c>
      <c r="BC3" s="27">
        <f t="shared" ref="BC3:BC7" si="33">(0.0534+(0.0534*0.05)-0.0096)*1000</f>
        <v>46.470000000000006</v>
      </c>
      <c r="BD3" s="31">
        <f t="shared" ref="BD3:BD7" si="34">$BC3*AO3</f>
        <v>1248.3795831150001</v>
      </c>
      <c r="BE3" s="31">
        <f t="shared" ref="BE3:BE7" si="35">$BC3*AP3</f>
        <v>999.30820866300007</v>
      </c>
      <c r="BF3" s="31">
        <f t="shared" ref="BF3:BF7" si="36">$BC3*AQ3</f>
        <v>764.74584631499999</v>
      </c>
      <c r="BG3" s="31">
        <f t="shared" ref="BG3:BG7" si="37">$BC3*AR3</f>
        <v>411.08867628000002</v>
      </c>
      <c r="BH3" s="31">
        <f t="shared" ref="BH3:BH7" si="38">$BC3*AS3</f>
        <v>100.95854255699999</v>
      </c>
      <c r="BI3" s="31">
        <f t="shared" ref="BI3:BI7" si="39">$BC3*AT3</f>
        <v>8.4635903940000023</v>
      </c>
      <c r="BJ3" s="31">
        <f t="shared" ref="BJ3:BJ7" si="40">$BC3*AU3</f>
        <v>1.2090843420000001</v>
      </c>
      <c r="BK3" s="31">
        <f t="shared" ref="BK3:BK7" si="41">$BC3*AV3</f>
        <v>4.8363373680000006</v>
      </c>
      <c r="BL3" s="31">
        <f t="shared" ref="BL3:BL7" si="42">$BC3*AW3</f>
        <v>84.635903940000006</v>
      </c>
      <c r="BM3" s="31">
        <f t="shared" ref="BM3:BM7" si="43">$BC3*AX3</f>
        <v>514.46538752100003</v>
      </c>
      <c r="BN3" s="31">
        <f t="shared" ref="BN3:BN7" si="44">$BC3*AY3</f>
        <v>822.17735256000003</v>
      </c>
      <c r="BO3" s="31">
        <f t="shared" ref="BO3:BO7" si="45">$BC3*AZ3</f>
        <v>1085.757739116</v>
      </c>
      <c r="BP3" s="38">
        <f t="shared" ref="BP3:BP7" si="46">SUM(BD3:BO3)</f>
        <v>6046.026252171001</v>
      </c>
      <c r="BQ3" s="39">
        <f t="shared" ref="BQ3:BQ62" si="47">AVERAGE(BD3:BO3)</f>
        <v>503.83552101425011</v>
      </c>
    </row>
    <row r="4" spans="1:69" ht="14.25" customHeight="1" x14ac:dyDescent="0.25">
      <c r="A4" s="17">
        <v>3</v>
      </c>
      <c r="B4" s="17">
        <v>1</v>
      </c>
      <c r="C4" s="17">
        <v>0</v>
      </c>
      <c r="D4" s="21">
        <v>12</v>
      </c>
      <c r="E4" s="21">
        <v>14</v>
      </c>
      <c r="F4" s="21">
        <v>8</v>
      </c>
      <c r="G4" s="22">
        <v>34</v>
      </c>
      <c r="H4" s="23">
        <v>35.14</v>
      </c>
      <c r="I4" s="24">
        <f>SUM(1*D4+2*E4+3*F4)</f>
        <v>64</v>
      </c>
      <c r="J4" s="25">
        <f t="shared" ref="J4:J33" si="48">(H4-C4)*G4/I4</f>
        <v>18.668125</v>
      </c>
      <c r="K4" s="26">
        <v>84</v>
      </c>
      <c r="L4" s="27">
        <f t="shared" si="4"/>
        <v>16</v>
      </c>
      <c r="M4" s="28">
        <f>((F4*1)/I4)*100</f>
        <v>12.5</v>
      </c>
      <c r="N4" s="28">
        <f>((2*E4+2*F4)/I4)*100</f>
        <v>68.75</v>
      </c>
      <c r="O4" s="28">
        <f t="shared" si="5"/>
        <v>1.5625</v>
      </c>
      <c r="P4" s="28">
        <f>(D4-1)/I4*100</f>
        <v>17.1875</v>
      </c>
      <c r="Q4" s="54">
        <v>1419</v>
      </c>
      <c r="R4" s="29">
        <f t="shared" ref="R4:R33" si="49">Q4*I4</f>
        <v>90816</v>
      </c>
      <c r="S4" s="28">
        <f t="shared" si="0"/>
        <v>3.390625</v>
      </c>
      <c r="T4" s="30">
        <v>1573.2</v>
      </c>
      <c r="U4" s="31">
        <v>1194.78</v>
      </c>
      <c r="V4" s="32">
        <f t="shared" ref="V4:V7" si="50">U4/T4*100</f>
        <v>75.945842868039662</v>
      </c>
      <c r="W4" s="17">
        <v>1967</v>
      </c>
      <c r="X4" s="17" t="s">
        <v>18</v>
      </c>
      <c r="Y4" s="27">
        <f t="shared" si="6"/>
        <v>36.86</v>
      </c>
      <c r="Z4" s="31">
        <f t="shared" si="7"/>
        <v>4.1529334124399995</v>
      </c>
      <c r="AA4" s="31">
        <f t="shared" si="8"/>
        <v>3.2325059647199996</v>
      </c>
      <c r="AB4" s="31">
        <f t="shared" si="9"/>
        <v>3.5011474686000001</v>
      </c>
      <c r="AC4" s="31">
        <f t="shared" si="10"/>
        <v>3.4262801642400005</v>
      </c>
      <c r="AD4" s="31">
        <f t="shared" si="11"/>
        <v>3.1972742920799999</v>
      </c>
      <c r="AE4" s="31">
        <f t="shared" si="12"/>
        <v>3.8534641949999995</v>
      </c>
      <c r="AF4" s="31">
        <f t="shared" si="13"/>
        <v>4.2454165531200001</v>
      </c>
      <c r="AG4" s="31">
        <f t="shared" si="14"/>
        <v>3.3998564097599995</v>
      </c>
      <c r="AH4" s="31">
        <f t="shared" si="15"/>
        <v>3.3337970235600003</v>
      </c>
      <c r="AI4" s="31">
        <f t="shared" si="16"/>
        <v>3.6949216681200001</v>
      </c>
      <c r="AJ4" s="31">
        <f t="shared" si="17"/>
        <v>3.9327354584399994</v>
      </c>
      <c r="AK4" s="31">
        <f t="shared" si="18"/>
        <v>4.0736621489999996</v>
      </c>
      <c r="AL4" s="33">
        <f t="shared" si="19"/>
        <v>3.6703328965900006</v>
      </c>
      <c r="AM4" s="34">
        <f t="shared" si="1"/>
        <v>44.039590799999999</v>
      </c>
      <c r="AN4" s="27">
        <f t="shared" si="2"/>
        <v>197.65613753159579</v>
      </c>
      <c r="AO4" s="35">
        <f t="shared" si="20"/>
        <v>48.766131399999999</v>
      </c>
      <c r="AP4" s="35">
        <f t="shared" si="21"/>
        <v>39.036520680000002</v>
      </c>
      <c r="AQ4" s="35">
        <f t="shared" si="22"/>
        <v>29.873683400000001</v>
      </c>
      <c r="AR4" s="35">
        <f t="shared" si="23"/>
        <v>16.058580800000001</v>
      </c>
      <c r="AS4" s="35">
        <f t="shared" si="24"/>
        <v>3.9437985199999996</v>
      </c>
      <c r="AT4" s="35">
        <f t="shared" si="25"/>
        <v>0.33061784000000005</v>
      </c>
      <c r="AU4" s="35">
        <f t="shared" si="26"/>
        <v>4.7231120000000001E-2</v>
      </c>
      <c r="AV4" s="35">
        <f t="shared" si="27"/>
        <v>0.18892448000000001</v>
      </c>
      <c r="AW4" s="35">
        <f t="shared" si="28"/>
        <v>3.3061783999999994</v>
      </c>
      <c r="AX4" s="35">
        <f t="shared" si="29"/>
        <v>20.096841559999998</v>
      </c>
      <c r="AY4" s="35">
        <f t="shared" si="30"/>
        <v>32.117161600000003</v>
      </c>
      <c r="AZ4" s="35">
        <f t="shared" si="31"/>
        <v>42.413545759999998</v>
      </c>
      <c r="BA4" s="36">
        <f t="shared" si="32"/>
        <v>19.681601296666667</v>
      </c>
      <c r="BB4" s="37">
        <f>236155.6/1000</f>
        <v>236.15559999999999</v>
      </c>
      <c r="BC4" s="27">
        <f t="shared" si="33"/>
        <v>46.470000000000006</v>
      </c>
      <c r="BD4" s="31">
        <f t="shared" si="34"/>
        <v>2266.1621261580003</v>
      </c>
      <c r="BE4" s="31">
        <f t="shared" si="35"/>
        <v>1814.0271159996003</v>
      </c>
      <c r="BF4" s="31">
        <f t="shared" si="36"/>
        <v>1388.2300675980002</v>
      </c>
      <c r="BG4" s="31">
        <f t="shared" si="37"/>
        <v>746.24224977600011</v>
      </c>
      <c r="BH4" s="31">
        <f t="shared" si="38"/>
        <v>183.26831722439999</v>
      </c>
      <c r="BI4" s="31">
        <f t="shared" si="39"/>
        <v>15.363811024800004</v>
      </c>
      <c r="BJ4" s="31">
        <f t="shared" si="40"/>
        <v>2.1948301464000002</v>
      </c>
      <c r="BK4" s="31">
        <f t="shared" si="41"/>
        <v>8.7793205856000007</v>
      </c>
      <c r="BL4" s="31">
        <f t="shared" si="42"/>
        <v>153.638110248</v>
      </c>
      <c r="BM4" s="31">
        <f t="shared" si="43"/>
        <v>933.90022729320003</v>
      </c>
      <c r="BN4" s="31">
        <f t="shared" si="44"/>
        <v>1492.4844995520002</v>
      </c>
      <c r="BO4" s="31">
        <f t="shared" si="45"/>
        <v>1970.9574714672001</v>
      </c>
      <c r="BP4" s="38">
        <f t="shared" si="46"/>
        <v>10975.2481470732</v>
      </c>
      <c r="BQ4" s="39">
        <f t="shared" si="47"/>
        <v>914.60401225609996</v>
      </c>
    </row>
    <row r="5" spans="1:69" ht="14.25" customHeight="1" x14ac:dyDescent="0.25">
      <c r="A5" s="17">
        <v>4</v>
      </c>
      <c r="B5" s="17">
        <v>1</v>
      </c>
      <c r="C5" s="17">
        <v>0</v>
      </c>
      <c r="D5" s="21">
        <v>16</v>
      </c>
      <c r="E5" s="21">
        <v>18</v>
      </c>
      <c r="F5" s="21">
        <v>14</v>
      </c>
      <c r="G5" s="22">
        <v>48</v>
      </c>
      <c r="H5" s="23">
        <v>49.611666666666672</v>
      </c>
      <c r="I5" s="24">
        <f>SUM(1*D5+2*E5+3*F5)</f>
        <v>94</v>
      </c>
      <c r="J5" s="25">
        <f t="shared" si="48"/>
        <v>25.333617021276599</v>
      </c>
      <c r="K5" s="26">
        <v>86</v>
      </c>
      <c r="L5" s="27">
        <f t="shared" si="4"/>
        <v>14</v>
      </c>
      <c r="M5" s="28">
        <f>((F5*1)/I5)*100</f>
        <v>14.893617021276595</v>
      </c>
      <c r="N5" s="28">
        <f>(((2*E5+2*F5)-2)/I5)*100</f>
        <v>65.957446808510639</v>
      </c>
      <c r="O5" s="28">
        <f t="shared" si="5"/>
        <v>2.0851063829787222</v>
      </c>
      <c r="P5" s="28">
        <f>D5+1/I5*100</f>
        <v>17.063829787234042</v>
      </c>
      <c r="Q5" s="54">
        <v>1419</v>
      </c>
      <c r="R5" s="29">
        <f t="shared" si="49"/>
        <v>133386</v>
      </c>
      <c r="S5" s="28">
        <f t="shared" si="0"/>
        <v>4.5212765957446805</v>
      </c>
      <c r="T5" s="30">
        <v>3849.7</v>
      </c>
      <c r="U5" s="31">
        <v>2381.36</v>
      </c>
      <c r="V5" s="32">
        <f>U5/T5*100</f>
        <v>61.858326622853731</v>
      </c>
      <c r="W5" s="17">
        <v>1962</v>
      </c>
      <c r="X5" s="17" t="s">
        <v>18</v>
      </c>
      <c r="Y5" s="27">
        <f t="shared" si="6"/>
        <v>36.86</v>
      </c>
      <c r="Z5" s="31">
        <f t="shared" si="7"/>
        <v>8.2773644612799995</v>
      </c>
      <c r="AA5" s="31">
        <f t="shared" si="8"/>
        <v>6.4428266326399992</v>
      </c>
      <c r="AB5" s="31">
        <f t="shared" si="9"/>
        <v>6.9782659032000005</v>
      </c>
      <c r="AC5" s="31">
        <f t="shared" si="10"/>
        <v>6.8290451228800011</v>
      </c>
      <c r="AD5" s="31">
        <f t="shared" si="11"/>
        <v>6.3726050889600003</v>
      </c>
      <c r="AE5" s="31">
        <f t="shared" si="12"/>
        <v>7.68048134</v>
      </c>
      <c r="AF5" s="31">
        <f t="shared" si="13"/>
        <v>8.461696013440001</v>
      </c>
      <c r="AG5" s="31">
        <f t="shared" si="14"/>
        <v>6.7763789651199993</v>
      </c>
      <c r="AH5" s="31">
        <f t="shared" si="15"/>
        <v>6.6447135707200005</v>
      </c>
      <c r="AI5" s="31">
        <f t="shared" si="16"/>
        <v>7.3644843934400006</v>
      </c>
      <c r="AJ5" s="31">
        <f t="shared" si="17"/>
        <v>7.8384798132799993</v>
      </c>
      <c r="AK5" s="31">
        <f t="shared" si="18"/>
        <v>8.1193659880000002</v>
      </c>
      <c r="AL5" s="33">
        <f t="shared" si="19"/>
        <v>7.3154756077466665</v>
      </c>
      <c r="AM5" s="34">
        <f t="shared" si="1"/>
        <v>87.776929600000003</v>
      </c>
      <c r="AN5" s="27">
        <f t="shared" si="2"/>
        <v>149.39463163906339</v>
      </c>
      <c r="AO5" s="35">
        <f t="shared" si="20"/>
        <v>73.464935600000004</v>
      </c>
      <c r="AP5" s="35">
        <f t="shared" si="21"/>
        <v>58.807524720000004</v>
      </c>
      <c r="AQ5" s="35">
        <f t="shared" si="22"/>
        <v>45.003943599999999</v>
      </c>
      <c r="AR5" s="35">
        <f t="shared" si="23"/>
        <v>24.191843200000001</v>
      </c>
      <c r="AS5" s="35">
        <f t="shared" si="24"/>
        <v>5.9412320799999998</v>
      </c>
      <c r="AT5" s="35">
        <f t="shared" si="25"/>
        <v>0.49806736000000007</v>
      </c>
      <c r="AU5" s="35">
        <f t="shared" si="26"/>
        <v>7.1152480000000004E-2</v>
      </c>
      <c r="AV5" s="35">
        <f t="shared" si="27"/>
        <v>0.28460992000000002</v>
      </c>
      <c r="AW5" s="35">
        <f t="shared" si="28"/>
        <v>4.9806735999999994</v>
      </c>
      <c r="AX5" s="35">
        <f t="shared" si="29"/>
        <v>30.27538024</v>
      </c>
      <c r="AY5" s="35">
        <f t="shared" si="30"/>
        <v>48.383686400000002</v>
      </c>
      <c r="AZ5" s="35">
        <f t="shared" si="31"/>
        <v>63.894927040000006</v>
      </c>
      <c r="BA5" s="36">
        <f t="shared" si="32"/>
        <v>29.649831353333337</v>
      </c>
      <c r="BB5" s="37">
        <f>355762.4/1000</f>
        <v>355.76240000000001</v>
      </c>
      <c r="BC5" s="27">
        <f t="shared" si="33"/>
        <v>46.470000000000006</v>
      </c>
      <c r="BD5" s="31">
        <f t="shared" si="34"/>
        <v>3413.9155573320008</v>
      </c>
      <c r="BE5" s="31">
        <f t="shared" si="35"/>
        <v>2732.7856737384004</v>
      </c>
      <c r="BF5" s="31">
        <f t="shared" si="36"/>
        <v>2091.3332590920004</v>
      </c>
      <c r="BG5" s="31">
        <f t="shared" si="37"/>
        <v>1124.1949535040003</v>
      </c>
      <c r="BH5" s="31">
        <f t="shared" si="38"/>
        <v>276.08905475760002</v>
      </c>
      <c r="BI5" s="31">
        <f t="shared" si="39"/>
        <v>23.145190219200007</v>
      </c>
      <c r="BJ5" s="31">
        <f t="shared" si="40"/>
        <v>3.3064557456000006</v>
      </c>
      <c r="BK5" s="31">
        <f t="shared" si="41"/>
        <v>13.225822982400002</v>
      </c>
      <c r="BL5" s="31">
        <f t="shared" si="42"/>
        <v>231.45190219200001</v>
      </c>
      <c r="BM5" s="31">
        <f t="shared" si="43"/>
        <v>1406.8969197528002</v>
      </c>
      <c r="BN5" s="31">
        <f t="shared" si="44"/>
        <v>2248.3899070080006</v>
      </c>
      <c r="BO5" s="31">
        <f t="shared" si="45"/>
        <v>2969.1972595488005</v>
      </c>
      <c r="BP5" s="38">
        <f t="shared" si="46"/>
        <v>16533.931955872802</v>
      </c>
      <c r="BQ5" s="39">
        <f t="shared" si="47"/>
        <v>1377.8276629894001</v>
      </c>
    </row>
    <row r="6" spans="1:69" ht="14.25" customHeight="1" x14ac:dyDescent="0.25">
      <c r="A6" s="17">
        <v>5</v>
      </c>
      <c r="B6" s="17">
        <v>1</v>
      </c>
      <c r="C6" s="17">
        <v>0</v>
      </c>
      <c r="D6" s="21">
        <v>4</v>
      </c>
      <c r="E6" s="21">
        <v>5</v>
      </c>
      <c r="F6" s="21">
        <v>3</v>
      </c>
      <c r="G6" s="22">
        <v>12</v>
      </c>
      <c r="H6" s="23">
        <v>48.630833333333335</v>
      </c>
      <c r="I6" s="24">
        <f>SUM(1*D6+2*E6+3*F6)</f>
        <v>23</v>
      </c>
      <c r="J6" s="25">
        <f t="shared" si="48"/>
        <v>25.372608695652175</v>
      </c>
      <c r="K6" s="26">
        <v>89</v>
      </c>
      <c r="L6" s="27">
        <f t="shared" si="4"/>
        <v>11</v>
      </c>
      <c r="M6" s="28">
        <f>((F6*1)/I6)*100</f>
        <v>13.043478260869565</v>
      </c>
      <c r="N6" s="28">
        <f>((2*E6+1*F6)/I6)*100</f>
        <v>56.521739130434781</v>
      </c>
      <c r="O6" s="28">
        <f t="shared" si="5"/>
        <v>13.043478260869563</v>
      </c>
      <c r="P6" s="28">
        <f>D6/I6*100</f>
        <v>17.391304347826086</v>
      </c>
      <c r="Q6" s="54">
        <v>1419</v>
      </c>
      <c r="R6" s="29">
        <f t="shared" si="49"/>
        <v>32637</v>
      </c>
      <c r="S6" s="28">
        <f t="shared" si="0"/>
        <v>4.2608695652173907</v>
      </c>
      <c r="T6" s="30">
        <v>1136.06</v>
      </c>
      <c r="U6" s="31">
        <v>583.57000000000005</v>
      </c>
      <c r="V6" s="32">
        <f>U6/T6*100</f>
        <v>51.36788549900534</v>
      </c>
      <c r="W6" s="17">
        <v>1959</v>
      </c>
      <c r="X6" s="17" t="s">
        <v>18</v>
      </c>
      <c r="Y6" s="27">
        <f t="shared" si="6"/>
        <v>36.86</v>
      </c>
      <c r="Z6" s="31">
        <f t="shared" si="7"/>
        <v>2.0284297958600002</v>
      </c>
      <c r="AA6" s="31">
        <f t="shared" si="8"/>
        <v>1.5788626406800002</v>
      </c>
      <c r="AB6" s="31">
        <f t="shared" si="9"/>
        <v>1.7100760209000003</v>
      </c>
      <c r="AC6" s="31">
        <f t="shared" si="10"/>
        <v>1.6735083575600005</v>
      </c>
      <c r="AD6" s="31">
        <f t="shared" si="11"/>
        <v>1.5616543285200002</v>
      </c>
      <c r="AE6" s="31">
        <f t="shared" si="12"/>
        <v>1.8821591425000002</v>
      </c>
      <c r="AF6" s="31">
        <f t="shared" si="13"/>
        <v>2.0736016152800003</v>
      </c>
      <c r="AG6" s="31">
        <f t="shared" si="14"/>
        <v>1.6606021234400001</v>
      </c>
      <c r="AH6" s="31">
        <f t="shared" si="15"/>
        <v>1.6283365381400003</v>
      </c>
      <c r="AI6" s="31">
        <f t="shared" si="16"/>
        <v>1.8047217377800002</v>
      </c>
      <c r="AJ6" s="31">
        <f t="shared" si="17"/>
        <v>1.9208778448600001</v>
      </c>
      <c r="AK6" s="31">
        <f t="shared" si="18"/>
        <v>1.9897110935000002</v>
      </c>
      <c r="AL6" s="33">
        <f t="shared" si="19"/>
        <v>1.7927117699183335</v>
      </c>
      <c r="AM6" s="34">
        <f t="shared" si="1"/>
        <v>21.510390200000003</v>
      </c>
      <c r="AN6" s="27">
        <f t="shared" si="2"/>
        <v>207.09409325359422</v>
      </c>
      <c r="AO6" s="35">
        <f t="shared" si="20"/>
        <v>24.956330349999998</v>
      </c>
      <c r="AP6" s="35">
        <f t="shared" si="21"/>
        <v>19.977149669999999</v>
      </c>
      <c r="AQ6" s="35">
        <f t="shared" si="22"/>
        <v>15.28801835</v>
      </c>
      <c r="AR6" s="35">
        <f t="shared" si="23"/>
        <v>8.2180651999999998</v>
      </c>
      <c r="AS6" s="35">
        <f t="shared" si="24"/>
        <v>2.0182601299999998</v>
      </c>
      <c r="AT6" s="35">
        <f t="shared" si="25"/>
        <v>0.16919546000000002</v>
      </c>
      <c r="AU6" s="35">
        <f t="shared" si="26"/>
        <v>2.4170779999999999E-2</v>
      </c>
      <c r="AV6" s="35">
        <f t="shared" si="27"/>
        <v>9.6683119999999997E-2</v>
      </c>
      <c r="AW6" s="35">
        <f t="shared" si="28"/>
        <v>1.6919545999999999</v>
      </c>
      <c r="AX6" s="35">
        <f t="shared" si="29"/>
        <v>10.284666889999999</v>
      </c>
      <c r="AY6" s="35">
        <f t="shared" si="30"/>
        <v>16.4361304</v>
      </c>
      <c r="AZ6" s="35">
        <f t="shared" si="31"/>
        <v>21.70536044</v>
      </c>
      <c r="BA6" s="36">
        <f t="shared" si="32"/>
        <v>10.072165449166667</v>
      </c>
      <c r="BB6" s="37">
        <f>120853.9/1000</f>
        <v>120.8539</v>
      </c>
      <c r="BC6" s="27">
        <f t="shared" si="33"/>
        <v>46.470000000000006</v>
      </c>
      <c r="BD6" s="31">
        <f t="shared" si="34"/>
        <v>1159.7206713645</v>
      </c>
      <c r="BE6" s="31">
        <f t="shared" si="35"/>
        <v>928.33814516490008</v>
      </c>
      <c r="BF6" s="31">
        <f t="shared" si="36"/>
        <v>710.43421272450007</v>
      </c>
      <c r="BG6" s="31">
        <f t="shared" si="37"/>
        <v>381.89348984400004</v>
      </c>
      <c r="BH6" s="31">
        <f t="shared" si="38"/>
        <v>93.788548241100003</v>
      </c>
      <c r="BI6" s="31">
        <f t="shared" si="39"/>
        <v>7.862513026200002</v>
      </c>
      <c r="BJ6" s="31">
        <f t="shared" si="40"/>
        <v>1.1232161466000001</v>
      </c>
      <c r="BK6" s="31">
        <f t="shared" si="41"/>
        <v>4.4928645864000005</v>
      </c>
      <c r="BL6" s="31">
        <f t="shared" si="42"/>
        <v>78.625130261999999</v>
      </c>
      <c r="BM6" s="31">
        <f t="shared" si="43"/>
        <v>477.92847037830001</v>
      </c>
      <c r="BN6" s="31">
        <f t="shared" si="44"/>
        <v>763.78697968800009</v>
      </c>
      <c r="BO6" s="31">
        <f t="shared" si="45"/>
        <v>1008.6480996468001</v>
      </c>
      <c r="BP6" s="38">
        <f t="shared" si="46"/>
        <v>5616.6423410733005</v>
      </c>
      <c r="BQ6" s="39">
        <f t="shared" si="47"/>
        <v>468.05352842277506</v>
      </c>
    </row>
    <row r="7" spans="1:69" ht="14.25" customHeight="1" x14ac:dyDescent="0.25">
      <c r="A7" s="17">
        <v>6</v>
      </c>
      <c r="B7" s="17">
        <v>1</v>
      </c>
      <c r="C7" s="17">
        <v>0</v>
      </c>
      <c r="D7" s="21">
        <v>13</v>
      </c>
      <c r="E7" s="21">
        <v>10</v>
      </c>
      <c r="F7" s="21">
        <v>5</v>
      </c>
      <c r="G7" s="22">
        <v>28</v>
      </c>
      <c r="H7" s="23">
        <v>36.23357142857143</v>
      </c>
      <c r="I7" s="22">
        <f>SUM(1*D7+2*E7+3*F7)</f>
        <v>48</v>
      </c>
      <c r="J7" s="25">
        <f t="shared" si="48"/>
        <v>21.13625</v>
      </c>
      <c r="K7" s="28">
        <v>85</v>
      </c>
      <c r="L7" s="27">
        <f t="shared" si="4"/>
        <v>15</v>
      </c>
      <c r="M7" s="28">
        <f>((F7*1)/I7)*100</f>
        <v>10.416666666666668</v>
      </c>
      <c r="N7" s="28">
        <f>((2*E7+1*F7)/I7)*100</f>
        <v>52.083333333333336</v>
      </c>
      <c r="O7" s="28">
        <f t="shared" si="5"/>
        <v>10.416666666666671</v>
      </c>
      <c r="P7" s="28">
        <f>D7/I7*100</f>
        <v>27.083333333333332</v>
      </c>
      <c r="Q7" s="54">
        <v>1419</v>
      </c>
      <c r="R7" s="29">
        <f>Q7*I7</f>
        <v>68112</v>
      </c>
      <c r="S7" s="28">
        <f t="shared" si="0"/>
        <v>5.8541666666666679</v>
      </c>
      <c r="T7" s="30">
        <v>1680</v>
      </c>
      <c r="U7" s="31">
        <v>1014.54</v>
      </c>
      <c r="V7" s="32">
        <f t="shared" si="50"/>
        <v>60.389285714285712</v>
      </c>
      <c r="W7" s="17">
        <v>1964</v>
      </c>
      <c r="X7" s="17" t="s">
        <v>18</v>
      </c>
      <c r="Y7" s="27">
        <f t="shared" si="6"/>
        <v>36.86</v>
      </c>
      <c r="Z7" s="31">
        <f t="shared" si="7"/>
        <v>3.5264375569199995</v>
      </c>
      <c r="AA7" s="31">
        <f>(7.34/100)*$AM7</f>
        <v>2.7448623189599997</v>
      </c>
      <c r="AB7" s="31">
        <f t="shared" si="9"/>
        <v>2.9729775797999998</v>
      </c>
      <c r="AC7" s="31">
        <f t="shared" si="10"/>
        <v>2.90940447432</v>
      </c>
      <c r="AD7" s="31">
        <f t="shared" si="11"/>
        <v>2.7149455634399997</v>
      </c>
      <c r="AE7" s="31">
        <f t="shared" si="12"/>
        <v>3.2721451349999997</v>
      </c>
      <c r="AF7" s="31">
        <f t="shared" si="13"/>
        <v>3.6049690401599999</v>
      </c>
      <c r="AG7" s="31">
        <f t="shared" si="14"/>
        <v>2.8869669076799993</v>
      </c>
      <c r="AH7" s="31">
        <f t="shared" si="15"/>
        <v>2.8308729910800001</v>
      </c>
      <c r="AI7" s="31">
        <f t="shared" si="16"/>
        <v>3.1375197351599997</v>
      </c>
      <c r="AJ7" s="31">
        <f t="shared" si="17"/>
        <v>3.3394578349199993</v>
      </c>
      <c r="AK7" s="31">
        <f t="shared" si="18"/>
        <v>3.4591248569999999</v>
      </c>
      <c r="AL7" s="33">
        <f t="shared" si="19"/>
        <v>3.116640332869999</v>
      </c>
      <c r="AM7" s="34">
        <f t="shared" si="1"/>
        <v>37.395944399999998</v>
      </c>
      <c r="AN7" s="27">
        <f t="shared" si="2"/>
        <v>316.93979537524393</v>
      </c>
      <c r="AO7" s="35">
        <f t="shared" si="20"/>
        <v>66.399682649999988</v>
      </c>
      <c r="AP7" s="35">
        <f t="shared" si="21"/>
        <v>53.151900929999996</v>
      </c>
      <c r="AQ7" s="35">
        <f t="shared" si="22"/>
        <v>40.675834649999999</v>
      </c>
      <c r="AR7" s="35">
        <f t="shared" si="23"/>
        <v>21.865270800000001</v>
      </c>
      <c r="AS7" s="35">
        <f t="shared" si="24"/>
        <v>5.3698532699999992</v>
      </c>
      <c r="AT7" s="35">
        <f t="shared" si="25"/>
        <v>0.45016734000000003</v>
      </c>
      <c r="AU7" s="35">
        <f t="shared" si="26"/>
        <v>6.4309619999999998E-2</v>
      </c>
      <c r="AV7" s="35">
        <f t="shared" si="27"/>
        <v>0.25723847999999999</v>
      </c>
      <c r="AW7" s="35">
        <f t="shared" si="28"/>
        <v>4.5016733999999996</v>
      </c>
      <c r="AX7" s="35">
        <f t="shared" si="29"/>
        <v>27.363743309999997</v>
      </c>
      <c r="AY7" s="35">
        <f t="shared" si="30"/>
        <v>43.730541600000002</v>
      </c>
      <c r="AZ7" s="35">
        <f t="shared" si="31"/>
        <v>57.750038759999995</v>
      </c>
      <c r="BA7" s="36">
        <f t="shared" si="32"/>
        <v>26.798354567499995</v>
      </c>
      <c r="BB7" s="37">
        <f>321548.1/1000</f>
        <v>321.54809999999998</v>
      </c>
      <c r="BC7" s="27">
        <f t="shared" si="33"/>
        <v>46.470000000000006</v>
      </c>
      <c r="BD7" s="31">
        <f t="shared" si="34"/>
        <v>3085.5932527454997</v>
      </c>
      <c r="BE7" s="31">
        <f t="shared" si="35"/>
        <v>2469.9688362171</v>
      </c>
      <c r="BF7" s="31">
        <f t="shared" si="36"/>
        <v>1890.2060361855001</v>
      </c>
      <c r="BG7" s="31">
        <f t="shared" si="37"/>
        <v>1016.0791340760002</v>
      </c>
      <c r="BH7" s="31">
        <f t="shared" si="38"/>
        <v>249.53708145689998</v>
      </c>
      <c r="BI7" s="31">
        <f t="shared" si="39"/>
        <v>20.919276289800003</v>
      </c>
      <c r="BJ7" s="31">
        <f t="shared" si="40"/>
        <v>2.9884680414000004</v>
      </c>
      <c r="BK7" s="31">
        <f t="shared" si="41"/>
        <v>11.953872165600002</v>
      </c>
      <c r="BL7" s="31">
        <f t="shared" si="42"/>
        <v>209.19276289800001</v>
      </c>
      <c r="BM7" s="31">
        <f t="shared" si="43"/>
        <v>1271.5931516157</v>
      </c>
      <c r="BN7" s="31">
        <f t="shared" si="44"/>
        <v>2032.1582681520003</v>
      </c>
      <c r="BO7" s="31">
        <f t="shared" si="45"/>
        <v>2683.6443011772003</v>
      </c>
      <c r="BP7" s="38">
        <f t="shared" si="46"/>
        <v>14943.834441020701</v>
      </c>
      <c r="BQ7" s="39">
        <f t="shared" si="47"/>
        <v>1245.3195367517251</v>
      </c>
    </row>
    <row r="8" spans="1:69" ht="14.25" customHeight="1" x14ac:dyDescent="0.25">
      <c r="A8" s="17">
        <v>7</v>
      </c>
      <c r="B8" s="17">
        <v>1</v>
      </c>
      <c r="C8" s="23">
        <v>0</v>
      </c>
      <c r="D8" s="21">
        <v>6</v>
      </c>
      <c r="E8" s="21">
        <v>7</v>
      </c>
      <c r="F8" s="21">
        <v>3</v>
      </c>
      <c r="G8" s="41">
        <v>16</v>
      </c>
      <c r="H8" s="42">
        <v>43.37</v>
      </c>
      <c r="I8" s="22">
        <f>SUM(1*D8+2*E8+3*F8)</f>
        <v>29</v>
      </c>
      <c r="J8" s="25">
        <f t="shared" si="48"/>
        <v>23.928275862068965</v>
      </c>
      <c r="K8" s="26">
        <v>93</v>
      </c>
      <c r="L8" s="43">
        <f>100-K8</f>
        <v>7</v>
      </c>
      <c r="M8" s="28">
        <f>((F8*1)/I8)*100</f>
        <v>10.344827586206897</v>
      </c>
      <c r="N8" s="43">
        <f>((2*E8+1*F8)/I8)*100</f>
        <v>58.620689655172406</v>
      </c>
      <c r="O8" s="28">
        <f>100-(M8+N8+P8)</f>
        <v>10.344827586206904</v>
      </c>
      <c r="P8" s="28">
        <f>D8/I8*100</f>
        <v>20.689655172413794</v>
      </c>
      <c r="Q8" s="23">
        <v>1419</v>
      </c>
      <c r="R8" s="29">
        <f t="shared" si="49"/>
        <v>41151</v>
      </c>
      <c r="S8" s="43">
        <f t="shared" si="0"/>
        <v>4.086206896551726</v>
      </c>
      <c r="T8" s="21">
        <v>858.62</v>
      </c>
      <c r="U8" s="24">
        <v>693.98</v>
      </c>
      <c r="V8" s="32">
        <f>U8/T8*100</f>
        <v>80.825044839393442</v>
      </c>
      <c r="W8" s="22">
        <v>1900</v>
      </c>
      <c r="X8" s="40" t="s">
        <v>18</v>
      </c>
      <c r="Y8" s="44">
        <v>36.86</v>
      </c>
      <c r="Z8" s="45">
        <f>(9.43/100)*$AM8</f>
        <v>2.4122036940399996</v>
      </c>
      <c r="AA8" s="45">
        <f>(7.34/100)*$AM8</f>
        <v>1.8775795455199997</v>
      </c>
      <c r="AB8" s="45">
        <f>(7.95/100)*$AM8</f>
        <v>2.0336181725999998</v>
      </c>
      <c r="AC8" s="45">
        <f>(7.78/100)*$AM8</f>
        <v>1.9901319978400001</v>
      </c>
      <c r="AD8" s="45">
        <f>(7.26/100)*$AM8</f>
        <v>1.8571154632799998</v>
      </c>
      <c r="AE8" s="45">
        <f>(8.75/100)*$AM8</f>
        <v>2.2382589949999998</v>
      </c>
      <c r="AF8" s="45">
        <f>(9.64/100)*$AM8</f>
        <v>2.46592190992</v>
      </c>
      <c r="AG8" s="45">
        <f>(7.72/100)*$AM8</f>
        <v>1.9747839361599997</v>
      </c>
      <c r="AH8" s="45">
        <f>(7.57/100)*$AM8</f>
        <v>1.93641378196</v>
      </c>
      <c r="AI8" s="45">
        <f>(8.39/100)*$AM8</f>
        <v>2.1461706249199999</v>
      </c>
      <c r="AJ8" s="45">
        <f>(8.93/100)*$AM8</f>
        <v>2.2843031800399998</v>
      </c>
      <c r="AK8" s="45">
        <f>(9.25/100)*$AM8</f>
        <v>2.366159509</v>
      </c>
      <c r="AL8" s="33">
        <f t="shared" si="19"/>
        <v>2.1318884008566665</v>
      </c>
      <c r="AM8" s="46">
        <f t="shared" si="1"/>
        <v>25.580102799999999</v>
      </c>
      <c r="AN8" s="47">
        <f>BB8*1000/U8</f>
        <v>196.10630407911003</v>
      </c>
      <c r="AO8" s="48">
        <f t="shared" ref="AO8:AO33" si="51">(20.65/100)*$BB8</f>
        <v>28.103380624845489</v>
      </c>
      <c r="AP8" s="48">
        <f t="shared" ref="AP8:AP33" si="52">(16.53/100)*$BB8</f>
        <v>22.496313885166874</v>
      </c>
      <c r="AQ8" s="48">
        <f t="shared" ref="AQ8:AQ33" si="53">(12.65/100)*$BB8</f>
        <v>17.215872392459829</v>
      </c>
      <c r="AR8" s="48">
        <f t="shared" ref="AR8:AR33" si="54">(6.8/100)*$BB8</f>
        <v>9.2543819975278137</v>
      </c>
      <c r="AS8" s="48">
        <f t="shared" ref="AS8:AS33" si="55">(1.67/100)*$BB8</f>
        <v>2.2727673435105071</v>
      </c>
      <c r="AT8" s="48">
        <f t="shared" ref="AT8:AT33" si="56">(0.14/100)*$BB8</f>
        <v>0.19053139406674913</v>
      </c>
      <c r="AU8" s="48">
        <f t="shared" ref="AU8:AU33" si="57">(0.02/100)*$BB8</f>
        <v>2.7218770580964158E-2</v>
      </c>
      <c r="AV8" s="48">
        <f t="shared" ref="AV8:AV33" si="58">(0.08/100)*$BB8</f>
        <v>0.10887508232385663</v>
      </c>
      <c r="AW8" s="48">
        <f t="shared" ref="AW8:AW33" si="59">(1.4/100)*$BB8</f>
        <v>1.9053139406674906</v>
      </c>
      <c r="AX8" s="48">
        <f t="shared" ref="AX8:AX33" si="60">(8.51/100)*$BB8</f>
        <v>11.581586882200247</v>
      </c>
      <c r="AY8" s="48">
        <f t="shared" ref="AY8:AY33" si="61">(13.6/100)*$BB8</f>
        <v>18.508763995055627</v>
      </c>
      <c r="AZ8" s="48">
        <f t="shared" ref="AZ8:AZ33" si="62">(17.96/100)*$BB8</f>
        <v>24.442455981705812</v>
      </c>
      <c r="BA8" s="36">
        <f t="shared" si="32"/>
        <v>11.34228852417594</v>
      </c>
      <c r="BB8" s="49">
        <f>(U8/U3)*BB3</f>
        <v>136.09385290482078</v>
      </c>
      <c r="BC8" s="27">
        <f t="shared" ref="BC8:BC33" si="63">(0.0534+(0.0534*0.05)-0.0096)*1000</f>
        <v>46.470000000000006</v>
      </c>
      <c r="BD8" s="50">
        <f t="shared" ref="BD8:BO8" si="64">$BC8*AO8</f>
        <v>1305.9640976365699</v>
      </c>
      <c r="BE8" s="50">
        <f t="shared" si="64"/>
        <v>1045.4037062437048</v>
      </c>
      <c r="BF8" s="50">
        <f t="shared" si="64"/>
        <v>800.02159007760838</v>
      </c>
      <c r="BG8" s="50">
        <f t="shared" si="64"/>
        <v>430.05113142511755</v>
      </c>
      <c r="BH8" s="50">
        <f t="shared" si="64"/>
        <v>105.61549845293328</v>
      </c>
      <c r="BI8" s="50">
        <f t="shared" si="64"/>
        <v>8.8539938822818325</v>
      </c>
      <c r="BJ8" s="50">
        <f t="shared" si="64"/>
        <v>1.2648562688974045</v>
      </c>
      <c r="BK8" s="50">
        <f t="shared" si="64"/>
        <v>5.0594250755896182</v>
      </c>
      <c r="BL8" s="50">
        <f t="shared" si="64"/>
        <v>88.5399388228183</v>
      </c>
      <c r="BM8" s="50">
        <f t="shared" si="64"/>
        <v>538.19634241584549</v>
      </c>
      <c r="BN8" s="50">
        <f t="shared" si="64"/>
        <v>860.10226285023509</v>
      </c>
      <c r="BO8" s="50">
        <f t="shared" si="64"/>
        <v>1135.8409294698693</v>
      </c>
      <c r="BP8" s="51">
        <f>SUM(BD8:BO8)</f>
        <v>6324.9137726214713</v>
      </c>
      <c r="BQ8" s="39">
        <f t="shared" si="47"/>
        <v>527.0761477184559</v>
      </c>
    </row>
    <row r="9" spans="1:69" ht="14.25" customHeight="1" x14ac:dyDescent="0.25">
      <c r="A9" s="17">
        <v>8</v>
      </c>
      <c r="B9" s="17">
        <v>1</v>
      </c>
      <c r="C9" s="23">
        <v>0</v>
      </c>
      <c r="D9" s="21">
        <v>2</v>
      </c>
      <c r="E9" s="21">
        <v>2</v>
      </c>
      <c r="F9" s="21">
        <v>3</v>
      </c>
      <c r="G9" s="41">
        <v>7</v>
      </c>
      <c r="H9" s="42">
        <v>80.650000000000006</v>
      </c>
      <c r="I9" s="22">
        <f>SUM(1*D9+2*E9+5*F9)</f>
        <v>21</v>
      </c>
      <c r="J9" s="25">
        <f t="shared" si="48"/>
        <v>26.883333333333336</v>
      </c>
      <c r="K9" s="26">
        <v>91.5</v>
      </c>
      <c r="L9" s="43">
        <f t="shared" ref="L9:L33" si="65">100-K9</f>
        <v>8.5</v>
      </c>
      <c r="M9" s="28">
        <f>((F9*1.5)/I9)*100</f>
        <v>21.428571428571427</v>
      </c>
      <c r="N9" s="43">
        <f>((2*E9+3*F9)/I9)*100</f>
        <v>61.904761904761905</v>
      </c>
      <c r="O9" s="28">
        <f t="shared" ref="O9:O33" si="66">100-(M9+N9+P9)</f>
        <v>7.142857142857153</v>
      </c>
      <c r="P9" s="28">
        <f>(D9/I9)*100</f>
        <v>9.5238095238095237</v>
      </c>
      <c r="Q9" s="23">
        <v>1419</v>
      </c>
      <c r="R9" s="29">
        <f t="shared" si="49"/>
        <v>29799</v>
      </c>
      <c r="S9" s="43">
        <f t="shared" si="0"/>
        <v>2.2857142857142883</v>
      </c>
      <c r="T9" s="21">
        <v>733.95</v>
      </c>
      <c r="U9" s="24">
        <v>564.58000000000004</v>
      </c>
      <c r="V9" s="32">
        <f>U9/T9*100</f>
        <v>76.92349615096397</v>
      </c>
      <c r="W9" s="22">
        <v>1911</v>
      </c>
      <c r="X9" s="40" t="s">
        <v>18</v>
      </c>
      <c r="Y9" s="44">
        <v>36.86</v>
      </c>
      <c r="Z9" s="45">
        <f t="shared" ref="Z9:Z33" si="67">(9.43/100)*$AM9</f>
        <v>1.96242249284</v>
      </c>
      <c r="AA9" s="45">
        <f t="shared" ref="AA9:AA33" si="68">(7.34/100)*$AM9</f>
        <v>1.52748473992</v>
      </c>
      <c r="AB9" s="45">
        <f t="shared" ref="AB9:AB33" si="69">(7.95/100)*$AM9</f>
        <v>1.6544282946000002</v>
      </c>
      <c r="AC9" s="45">
        <f t="shared" ref="AC9:AC33" si="70">(7.78/100)*$AM9</f>
        <v>1.6190505826400001</v>
      </c>
      <c r="AD9" s="45">
        <f t="shared" ref="AD9:AD33" si="71">(7.26/100)*$AM9</f>
        <v>1.51083640488</v>
      </c>
      <c r="AE9" s="45">
        <f t="shared" ref="AE9:AE33" si="72">(8.75/100)*$AM9</f>
        <v>1.820911645</v>
      </c>
      <c r="AF9" s="45">
        <f t="shared" ref="AF9:AF33" si="73">(9.64/100)*$AM9</f>
        <v>2.00612437232</v>
      </c>
      <c r="AG9" s="45">
        <f t="shared" ref="AG9:AG33" si="74">(7.72/100)*$AM9</f>
        <v>1.6065643313599998</v>
      </c>
      <c r="AH9" s="45">
        <f t="shared" ref="AH9:AH33" si="75">(7.57/100)*$AM9</f>
        <v>1.5753487031600002</v>
      </c>
      <c r="AI9" s="45">
        <f t="shared" ref="AI9:AI33" si="76">(8.39/100)*$AM9</f>
        <v>1.7459941373200001</v>
      </c>
      <c r="AJ9" s="45">
        <f t="shared" ref="AJ9:AJ33" si="77">(8.93/100)*$AM9</f>
        <v>1.8583703988399998</v>
      </c>
      <c r="AK9" s="45">
        <f t="shared" ref="AK9:AK33" si="78">(9.25/100)*$AM9</f>
        <v>1.9249637390000001</v>
      </c>
      <c r="AL9" s="33">
        <f t="shared" si="19"/>
        <v>1.7343749868233331</v>
      </c>
      <c r="AM9" s="46">
        <f t="shared" si="1"/>
        <v>20.810418800000001</v>
      </c>
      <c r="AN9" s="47">
        <f t="shared" ref="AN9:AN29" si="79">(BB9*1000)/U9</f>
        <v>186.97227940948258</v>
      </c>
      <c r="AO9" s="48">
        <f t="shared" si="51"/>
        <v>21.798307163609675</v>
      </c>
      <c r="AP9" s="48">
        <f t="shared" si="52"/>
        <v>17.449201811838641</v>
      </c>
      <c r="AQ9" s="48">
        <f t="shared" si="53"/>
        <v>13.35344240288922</v>
      </c>
      <c r="AR9" s="48">
        <f t="shared" si="54"/>
        <v>7.1781350466123879</v>
      </c>
      <c r="AS9" s="48">
        <f t="shared" si="55"/>
        <v>1.762865518800395</v>
      </c>
      <c r="AT9" s="48">
        <f t="shared" si="56"/>
        <v>0.14778513331260798</v>
      </c>
      <c r="AU9" s="48">
        <f t="shared" si="57"/>
        <v>2.1112161901801138E-2</v>
      </c>
      <c r="AV9" s="48">
        <f t="shared" si="58"/>
        <v>8.4448647607204552E-2</v>
      </c>
      <c r="AW9" s="48">
        <f t="shared" si="59"/>
        <v>1.4778513331260796</v>
      </c>
      <c r="AX9" s="48">
        <f t="shared" si="60"/>
        <v>8.983224889216384</v>
      </c>
      <c r="AY9" s="48">
        <f t="shared" si="61"/>
        <v>14.356270093224776</v>
      </c>
      <c r="AZ9" s="48">
        <f t="shared" si="62"/>
        <v>18.958721387817423</v>
      </c>
      <c r="BA9" s="36">
        <f t="shared" si="32"/>
        <v>8.7976137991630505</v>
      </c>
      <c r="BB9" s="49">
        <f>AVERAGE(AN6,AN15,AN16)*U9/1000</f>
        <v>105.56080950900569</v>
      </c>
      <c r="BC9" s="27">
        <f t="shared" si="63"/>
        <v>46.470000000000006</v>
      </c>
      <c r="BD9" s="50">
        <f t="shared" ref="BD9:BD33" si="80">$BC9*AO9</f>
        <v>1012.9673338929417</v>
      </c>
      <c r="BE9" s="50">
        <f t="shared" ref="BE9:BE34" si="81">$BC9*AP9</f>
        <v>810.86440819614177</v>
      </c>
      <c r="BF9" s="50">
        <f t="shared" ref="BF9:BF34" si="82">$BC9*AQ9</f>
        <v>620.53446846226211</v>
      </c>
      <c r="BG9" s="50">
        <f t="shared" ref="BG9:BG34" si="83">$BC9*AR9</f>
        <v>333.5679356160777</v>
      </c>
      <c r="BH9" s="50">
        <f t="shared" ref="BH9:BH34" si="84">$BC9*AS9</f>
        <v>81.92036065865436</v>
      </c>
      <c r="BI9" s="50">
        <f t="shared" ref="BI9:BI34" si="85">$BC9*AT9</f>
        <v>6.867575145036894</v>
      </c>
      <c r="BJ9" s="50">
        <f t="shared" ref="BJ9:BJ34" si="86">$BC9*AU9</f>
        <v>0.98108216357669897</v>
      </c>
      <c r="BK9" s="50">
        <f t="shared" ref="BK9:BK34" si="87">$BC9*AV9</f>
        <v>3.9243286543067959</v>
      </c>
      <c r="BL9" s="50">
        <f t="shared" ref="BL9:BL34" si="88">$BC9*AW9</f>
        <v>68.675751450368935</v>
      </c>
      <c r="BM9" s="50">
        <f t="shared" ref="BM9:BM34" si="89">$BC9*AX9</f>
        <v>417.45046060188542</v>
      </c>
      <c r="BN9" s="50">
        <f t="shared" ref="BN9:BN34" si="90">$BC9*AY9</f>
        <v>667.13587123215541</v>
      </c>
      <c r="BO9" s="50">
        <f t="shared" ref="BO9:BO34" si="91">$BC9*AZ9</f>
        <v>881.01178289187578</v>
      </c>
      <c r="BP9" s="51">
        <f t="shared" ref="BP9:BP34" si="92">SUM(BD9:BO9)</f>
        <v>4905.9013589652832</v>
      </c>
      <c r="BQ9" s="39">
        <f t="shared" si="47"/>
        <v>408.82511324710691</v>
      </c>
    </row>
    <row r="10" spans="1:69" ht="14.25" customHeight="1" x14ac:dyDescent="0.25">
      <c r="A10" s="17">
        <v>9</v>
      </c>
      <c r="B10" s="17">
        <v>1</v>
      </c>
      <c r="C10" s="23">
        <v>0</v>
      </c>
      <c r="D10" s="21">
        <v>1</v>
      </c>
      <c r="E10" s="21">
        <v>2</v>
      </c>
      <c r="F10" s="21">
        <v>2</v>
      </c>
      <c r="G10" s="41">
        <v>5</v>
      </c>
      <c r="H10" s="42">
        <v>66.64</v>
      </c>
      <c r="I10" s="22">
        <f>SUM(1*D10+2*E10+5*F10)</f>
        <v>15</v>
      </c>
      <c r="J10" s="25">
        <f t="shared" si="48"/>
        <v>22.213333333333331</v>
      </c>
      <c r="K10" s="26">
        <v>97</v>
      </c>
      <c r="L10" s="43">
        <f t="shared" si="65"/>
        <v>3</v>
      </c>
      <c r="M10" s="28">
        <f>((F10*1)/I10)*100</f>
        <v>13.333333333333334</v>
      </c>
      <c r="N10" s="43">
        <f>((2*E10+2*F10)/I10)*100</f>
        <v>53.333333333333336</v>
      </c>
      <c r="O10" s="28">
        <f t="shared" si="66"/>
        <v>6.6666666666666572</v>
      </c>
      <c r="P10" s="28">
        <f>((D10+3)/I10)*100</f>
        <v>26.666666666666668</v>
      </c>
      <c r="Q10" s="23">
        <v>1419</v>
      </c>
      <c r="R10" s="29">
        <f t="shared" si="49"/>
        <v>21285</v>
      </c>
      <c r="S10" s="43">
        <f t="shared" si="0"/>
        <v>1.9166666666666643</v>
      </c>
      <c r="T10" s="21">
        <v>433.17</v>
      </c>
      <c r="U10" s="24">
        <v>333.21</v>
      </c>
      <c r="V10" s="32">
        <f>U10/T10*100</f>
        <v>76.923609668259559</v>
      </c>
      <c r="W10" s="22">
        <v>1870</v>
      </c>
      <c r="X10" s="40" t="s">
        <v>18</v>
      </c>
      <c r="Y10" s="44">
        <v>36.86</v>
      </c>
      <c r="Z10" s="45">
        <f t="shared" si="67"/>
        <v>1.1582039725799997</v>
      </c>
      <c r="AA10" s="45">
        <f t="shared" si="68"/>
        <v>0.90150765203999983</v>
      </c>
      <c r="AB10" s="45">
        <f t="shared" si="69"/>
        <v>0.97642858769999996</v>
      </c>
      <c r="AC10" s="45">
        <f t="shared" si="70"/>
        <v>0.95554898267999999</v>
      </c>
      <c r="AD10" s="45">
        <f t="shared" si="71"/>
        <v>0.89168195555999985</v>
      </c>
      <c r="AE10" s="45">
        <f t="shared" si="72"/>
        <v>1.0746855524999999</v>
      </c>
      <c r="AF10" s="45">
        <f t="shared" si="73"/>
        <v>1.18399642584</v>
      </c>
      <c r="AG10" s="45">
        <f t="shared" si="74"/>
        <v>0.94817971031999981</v>
      </c>
      <c r="AH10" s="45">
        <f t="shared" si="75"/>
        <v>0.92975652941999998</v>
      </c>
      <c r="AI10" s="45">
        <f t="shared" si="76"/>
        <v>1.0304699183399999</v>
      </c>
      <c r="AJ10" s="45">
        <f t="shared" si="77"/>
        <v>1.0967933695799998</v>
      </c>
      <c r="AK10" s="45">
        <f t="shared" si="78"/>
        <v>1.1360961555</v>
      </c>
      <c r="AL10" s="33">
        <f t="shared" si="19"/>
        <v>1.0236124010050001</v>
      </c>
      <c r="AM10" s="46">
        <f t="shared" si="1"/>
        <v>12.282120599999999</v>
      </c>
      <c r="AN10" s="47">
        <f t="shared" si="79"/>
        <v>308.01488595076592</v>
      </c>
      <c r="AO10" s="48">
        <f t="shared" si="51"/>
        <v>21.193846690490695</v>
      </c>
      <c r="AP10" s="48">
        <f t="shared" si="52"/>
        <v>16.965340716407322</v>
      </c>
      <c r="AQ10" s="48">
        <f t="shared" si="53"/>
        <v>12.98315547867832</v>
      </c>
      <c r="AR10" s="48">
        <f t="shared" si="54"/>
        <v>6.9790875300405206</v>
      </c>
      <c r="AS10" s="48">
        <f t="shared" si="55"/>
        <v>1.7139817904658334</v>
      </c>
      <c r="AT10" s="48">
        <f t="shared" si="56"/>
        <v>0.1436870962067166</v>
      </c>
      <c r="AU10" s="48">
        <f t="shared" si="57"/>
        <v>2.0526728029530941E-2</v>
      </c>
      <c r="AV10" s="48">
        <f t="shared" si="58"/>
        <v>8.2106912118123765E-2</v>
      </c>
      <c r="AW10" s="48">
        <f t="shared" si="59"/>
        <v>1.4368709620671656</v>
      </c>
      <c r="AX10" s="48">
        <f t="shared" si="60"/>
        <v>8.7341227765654139</v>
      </c>
      <c r="AY10" s="48">
        <f t="shared" si="61"/>
        <v>13.958175060081041</v>
      </c>
      <c r="AZ10" s="48">
        <f t="shared" si="62"/>
        <v>18.433001770518786</v>
      </c>
      <c r="BA10" s="36">
        <f t="shared" si="32"/>
        <v>8.5536586259724565</v>
      </c>
      <c r="BB10" s="49">
        <f>AVERAGE(AN11,AN14)*U10/1000</f>
        <v>102.6336401476547</v>
      </c>
      <c r="BC10" s="27">
        <f t="shared" si="63"/>
        <v>46.470000000000006</v>
      </c>
      <c r="BD10" s="50">
        <f t="shared" si="80"/>
        <v>984.8780557071027</v>
      </c>
      <c r="BE10" s="50">
        <f t="shared" si="81"/>
        <v>788.3793830914484</v>
      </c>
      <c r="BF10" s="50">
        <f t="shared" si="82"/>
        <v>603.32723509418156</v>
      </c>
      <c r="BG10" s="50">
        <f t="shared" si="83"/>
        <v>324.31819752098306</v>
      </c>
      <c r="BH10" s="50">
        <f t="shared" si="84"/>
        <v>79.648733802947291</v>
      </c>
      <c r="BI10" s="50">
        <f t="shared" si="85"/>
        <v>6.6771393607261214</v>
      </c>
      <c r="BJ10" s="50">
        <f t="shared" si="86"/>
        <v>0.95387705153230296</v>
      </c>
      <c r="BK10" s="50">
        <f t="shared" si="87"/>
        <v>3.8155082061292118</v>
      </c>
      <c r="BL10" s="50">
        <f t="shared" si="88"/>
        <v>66.771393607261189</v>
      </c>
      <c r="BM10" s="50">
        <f t="shared" si="89"/>
        <v>405.87468542699486</v>
      </c>
      <c r="BN10" s="50">
        <f t="shared" si="90"/>
        <v>648.63639504196613</v>
      </c>
      <c r="BO10" s="50">
        <f t="shared" si="91"/>
        <v>856.58159227600811</v>
      </c>
      <c r="BP10" s="51">
        <f t="shared" si="92"/>
        <v>4769.8621961872814</v>
      </c>
      <c r="BQ10" s="39">
        <f t="shared" si="47"/>
        <v>397.4885163489401</v>
      </c>
    </row>
    <row r="11" spans="1:69" ht="14.25" customHeight="1" x14ac:dyDescent="0.25">
      <c r="A11" s="17">
        <v>10</v>
      </c>
      <c r="B11" s="17">
        <v>1</v>
      </c>
      <c r="C11" s="23">
        <v>0</v>
      </c>
      <c r="D11" s="21">
        <v>1</v>
      </c>
      <c r="E11" s="21">
        <v>1</v>
      </c>
      <c r="F11" s="21">
        <v>3</v>
      </c>
      <c r="G11" s="41">
        <v>5</v>
      </c>
      <c r="H11" s="42">
        <v>77.67</v>
      </c>
      <c r="I11" s="22">
        <f>SUM(1*D11+2*E11+5*F11)</f>
        <v>18</v>
      </c>
      <c r="J11" s="25">
        <f t="shared" si="48"/>
        <v>21.575000000000003</v>
      </c>
      <c r="K11" s="26">
        <v>95</v>
      </c>
      <c r="L11" s="43">
        <f t="shared" si="65"/>
        <v>5</v>
      </c>
      <c r="M11" s="28">
        <f>((F11*1)/I11)*100</f>
        <v>16.666666666666664</v>
      </c>
      <c r="N11" s="43">
        <f>(((2*E11+2*F11)+4)/I11)*100</f>
        <v>66.666666666666657</v>
      </c>
      <c r="O11" s="28">
        <f t="shared" si="66"/>
        <v>11.111111111111128</v>
      </c>
      <c r="P11" s="28">
        <f>D11/I11*100</f>
        <v>5.5555555555555554</v>
      </c>
      <c r="Q11" s="23">
        <v>1419</v>
      </c>
      <c r="R11" s="29">
        <f t="shared" si="49"/>
        <v>25542</v>
      </c>
      <c r="S11" s="43">
        <f t="shared" si="0"/>
        <v>3.0277777777777821</v>
      </c>
      <c r="T11" s="21">
        <v>504.79</v>
      </c>
      <c r="U11" s="24">
        <v>388.33</v>
      </c>
      <c r="V11" s="32">
        <f t="shared" ref="V11:V33" si="93">U11/T11*100</f>
        <v>76.929019988510078</v>
      </c>
      <c r="W11" s="22">
        <v>1890</v>
      </c>
      <c r="X11" s="40" t="s">
        <v>18</v>
      </c>
      <c r="Y11" s="44">
        <v>36.86</v>
      </c>
      <c r="Z11" s="45">
        <f t="shared" si="67"/>
        <v>1.3497954703399999</v>
      </c>
      <c r="AA11" s="45">
        <f t="shared" si="68"/>
        <v>1.0506361349199997</v>
      </c>
      <c r="AB11" s="45">
        <f t="shared" si="69"/>
        <v>1.1379505821</v>
      </c>
      <c r="AC11" s="45">
        <f t="shared" si="70"/>
        <v>1.11361704764</v>
      </c>
      <c r="AD11" s="45">
        <f t="shared" si="71"/>
        <v>1.0391850598799999</v>
      </c>
      <c r="AE11" s="45">
        <f t="shared" si="72"/>
        <v>1.2524613324999998</v>
      </c>
      <c r="AF11" s="45">
        <f t="shared" si="73"/>
        <v>1.3798545423199999</v>
      </c>
      <c r="AG11" s="45">
        <f t="shared" si="74"/>
        <v>1.1050287413599997</v>
      </c>
      <c r="AH11" s="45">
        <f t="shared" si="75"/>
        <v>1.08355797566</v>
      </c>
      <c r="AI11" s="45">
        <f t="shared" si="76"/>
        <v>1.2009314948200001</v>
      </c>
      <c r="AJ11" s="45">
        <f t="shared" si="77"/>
        <v>1.2782262513399998</v>
      </c>
      <c r="AK11" s="45">
        <f t="shared" si="78"/>
        <v>1.3240305514999999</v>
      </c>
      <c r="AL11" s="33">
        <f t="shared" si="19"/>
        <v>1.1929395986983333</v>
      </c>
      <c r="AM11" s="46">
        <f t="shared" si="1"/>
        <v>14.313843799999999</v>
      </c>
      <c r="AN11" s="47">
        <f t="shared" si="79"/>
        <v>263.72566892486253</v>
      </c>
      <c r="AO11" s="48">
        <f t="shared" si="51"/>
        <v>21.148199631306717</v>
      </c>
      <c r="AP11" s="48">
        <f t="shared" si="52"/>
        <v>16.928800963946735</v>
      </c>
      <c r="AQ11" s="48">
        <f t="shared" si="53"/>
        <v>12.955192510219369</v>
      </c>
      <c r="AR11" s="48">
        <f t="shared" si="54"/>
        <v>6.9640560529242466</v>
      </c>
      <c r="AS11" s="48">
        <f t="shared" si="55"/>
        <v>1.7102902365269839</v>
      </c>
      <c r="AT11" s="48">
        <f t="shared" si="56"/>
        <v>0.14337762461902862</v>
      </c>
      <c r="AU11" s="48">
        <f t="shared" si="57"/>
        <v>2.0482517802718373E-2</v>
      </c>
      <c r="AV11" s="48">
        <f t="shared" si="58"/>
        <v>8.1930071210873492E-2</v>
      </c>
      <c r="AW11" s="48">
        <f t="shared" si="59"/>
        <v>1.4337762461902859</v>
      </c>
      <c r="AX11" s="48">
        <f t="shared" si="60"/>
        <v>8.7153113250566658</v>
      </c>
      <c r="AY11" s="48">
        <f t="shared" si="61"/>
        <v>13.928112105848493</v>
      </c>
      <c r="AZ11" s="48">
        <f t="shared" si="62"/>
        <v>18.393300986841098</v>
      </c>
      <c r="BA11" s="36">
        <f t="shared" si="32"/>
        <v>8.535235856041103</v>
      </c>
      <c r="BB11" s="49">
        <f>AVERAGE(AN14,AN18)*U14/1000</f>
        <v>102.41258901359186</v>
      </c>
      <c r="BC11" s="27">
        <f t="shared" si="63"/>
        <v>46.470000000000006</v>
      </c>
      <c r="BD11" s="50">
        <f t="shared" si="80"/>
        <v>982.75683686682328</v>
      </c>
      <c r="BE11" s="50">
        <f t="shared" si="81"/>
        <v>786.68138079460482</v>
      </c>
      <c r="BF11" s="50">
        <f t="shared" si="82"/>
        <v>602.0277959498942</v>
      </c>
      <c r="BG11" s="50">
        <f t="shared" si="83"/>
        <v>323.61968477938979</v>
      </c>
      <c r="BH11" s="50">
        <f t="shared" si="84"/>
        <v>79.477187291408953</v>
      </c>
      <c r="BI11" s="50">
        <f t="shared" si="85"/>
        <v>6.6627582160462602</v>
      </c>
      <c r="BJ11" s="50">
        <f t="shared" si="86"/>
        <v>0.95182260229232296</v>
      </c>
      <c r="BK11" s="50">
        <f t="shared" si="87"/>
        <v>3.8072904091692918</v>
      </c>
      <c r="BL11" s="50">
        <f t="shared" si="88"/>
        <v>66.627582160462595</v>
      </c>
      <c r="BM11" s="50">
        <f t="shared" si="89"/>
        <v>405.00051727538329</v>
      </c>
      <c r="BN11" s="50">
        <f t="shared" si="90"/>
        <v>647.23936955877957</v>
      </c>
      <c r="BO11" s="50">
        <f t="shared" si="91"/>
        <v>854.73669685850587</v>
      </c>
      <c r="BP11" s="51">
        <f t="shared" si="92"/>
        <v>4759.5889227627604</v>
      </c>
      <c r="BQ11" s="39">
        <f t="shared" si="47"/>
        <v>396.63241023023005</v>
      </c>
    </row>
    <row r="12" spans="1:69" ht="14.25" customHeight="1" x14ac:dyDescent="0.25">
      <c r="A12" s="17">
        <v>11</v>
      </c>
      <c r="B12" s="17">
        <v>1</v>
      </c>
      <c r="C12" s="23">
        <v>0</v>
      </c>
      <c r="D12" s="21">
        <v>7</v>
      </c>
      <c r="E12" s="21">
        <v>7</v>
      </c>
      <c r="F12" s="21">
        <v>4</v>
      </c>
      <c r="G12" s="41">
        <v>18</v>
      </c>
      <c r="H12" s="42">
        <v>30.34</v>
      </c>
      <c r="I12" s="22">
        <f>SUM(1*D12+2*E12+3*F12)</f>
        <v>33</v>
      </c>
      <c r="J12" s="25">
        <f t="shared" si="48"/>
        <v>16.549090909090911</v>
      </c>
      <c r="K12" s="26">
        <v>85.5</v>
      </c>
      <c r="L12" s="43">
        <f t="shared" si="65"/>
        <v>14.5</v>
      </c>
      <c r="M12" s="28">
        <f>((F12*1)/I12)*100</f>
        <v>12.121212121212121</v>
      </c>
      <c r="N12" s="43">
        <f>((2*E12+1*F12)/I12)*100</f>
        <v>54.54545454545454</v>
      </c>
      <c r="O12" s="28">
        <f t="shared" si="66"/>
        <v>12.121212121212125</v>
      </c>
      <c r="P12" s="28">
        <f>D12/I12*100</f>
        <v>21.212121212121211</v>
      </c>
      <c r="Q12" s="23">
        <v>1419</v>
      </c>
      <c r="R12" s="29">
        <f t="shared" si="49"/>
        <v>46827</v>
      </c>
      <c r="S12" s="43">
        <f t="shared" si="0"/>
        <v>4.7803030303030312</v>
      </c>
      <c r="T12" s="21">
        <v>710.02</v>
      </c>
      <c r="U12" s="24">
        <v>546.16999999999996</v>
      </c>
      <c r="V12" s="32">
        <f t="shared" si="93"/>
        <v>76.923185262386966</v>
      </c>
      <c r="W12" s="22">
        <v>1963</v>
      </c>
      <c r="X12" s="40" t="s">
        <v>18</v>
      </c>
      <c r="Y12" s="44">
        <v>36.86</v>
      </c>
      <c r="Z12" s="45">
        <f t="shared" si="67"/>
        <v>1.8984312106599999</v>
      </c>
      <c r="AA12" s="45">
        <f t="shared" si="68"/>
        <v>1.4776760430799998</v>
      </c>
      <c r="AB12" s="45">
        <f t="shared" si="69"/>
        <v>1.6004801828999999</v>
      </c>
      <c r="AC12" s="45">
        <f t="shared" si="70"/>
        <v>1.5662560783600001</v>
      </c>
      <c r="AD12" s="45">
        <f t="shared" si="71"/>
        <v>1.4615705821199998</v>
      </c>
      <c r="AE12" s="45">
        <f t="shared" si="72"/>
        <v>1.7615347924999998</v>
      </c>
      <c r="AF12" s="45">
        <f t="shared" si="73"/>
        <v>1.9407080456799999</v>
      </c>
      <c r="AG12" s="45">
        <f t="shared" si="74"/>
        <v>1.5541769826399998</v>
      </c>
      <c r="AH12" s="45">
        <f t="shared" si="75"/>
        <v>1.5239792433399999</v>
      </c>
      <c r="AI12" s="45">
        <f t="shared" si="76"/>
        <v>1.6890602181800001</v>
      </c>
      <c r="AJ12" s="45">
        <f t="shared" si="77"/>
        <v>1.7977720796599996</v>
      </c>
      <c r="AK12" s="45">
        <f t="shared" si="78"/>
        <v>1.8621939234999998</v>
      </c>
      <c r="AL12" s="33">
        <f t="shared" si="19"/>
        <v>1.6778199485516667</v>
      </c>
      <c r="AM12" s="46">
        <f t="shared" si="1"/>
        <v>20.131826199999999</v>
      </c>
      <c r="AN12" s="27">
        <f t="shared" si="79"/>
        <v>199.97573734155998</v>
      </c>
      <c r="AO12" s="35">
        <f t="shared" si="51"/>
        <v>22.554084557782918</v>
      </c>
      <c r="AP12" s="35">
        <f t="shared" si="52"/>
        <v>18.054189721072717</v>
      </c>
      <c r="AQ12" s="35">
        <f t="shared" si="53"/>
        <v>13.816424680675734</v>
      </c>
      <c r="AR12" s="35">
        <f t="shared" si="54"/>
        <v>7.4270108955411072</v>
      </c>
      <c r="AS12" s="35">
        <f t="shared" si="55"/>
        <v>1.8239864993461246</v>
      </c>
      <c r="AT12" s="35">
        <f t="shared" si="56"/>
        <v>0.15290904784937573</v>
      </c>
      <c r="AU12" s="35">
        <f t="shared" si="57"/>
        <v>2.1844149692767961E-2</v>
      </c>
      <c r="AV12" s="35">
        <f t="shared" si="58"/>
        <v>8.7376598771071845E-2</v>
      </c>
      <c r="AW12" s="35">
        <f t="shared" si="59"/>
        <v>1.5290904784937569</v>
      </c>
      <c r="AX12" s="35">
        <f t="shared" si="60"/>
        <v>9.2946856942727667</v>
      </c>
      <c r="AY12" s="35">
        <f t="shared" si="61"/>
        <v>14.854021791082214</v>
      </c>
      <c r="AZ12" s="35">
        <f t="shared" si="62"/>
        <v>19.61604642410563</v>
      </c>
      <c r="BA12" s="36">
        <f t="shared" si="32"/>
        <v>9.1026392115571841</v>
      </c>
      <c r="BB12" s="46">
        <f>AVERAGE(AN6,AN16)*U12/1000</f>
        <v>109.2207484638398</v>
      </c>
      <c r="BC12" s="27">
        <f t="shared" si="63"/>
        <v>46.470000000000006</v>
      </c>
      <c r="BD12" s="50">
        <f t="shared" si="80"/>
        <v>1048.0883094001724</v>
      </c>
      <c r="BE12" s="50">
        <f t="shared" si="81"/>
        <v>838.97819633824929</v>
      </c>
      <c r="BF12" s="50">
        <f t="shared" si="82"/>
        <v>642.04925491100141</v>
      </c>
      <c r="BG12" s="50">
        <f t="shared" si="83"/>
        <v>345.13319631579532</v>
      </c>
      <c r="BH12" s="50">
        <f t="shared" si="84"/>
        <v>84.760652624614423</v>
      </c>
      <c r="BI12" s="50">
        <f t="shared" si="85"/>
        <v>7.1056834535604914</v>
      </c>
      <c r="BJ12" s="50">
        <f t="shared" si="86"/>
        <v>1.0150976362229274</v>
      </c>
      <c r="BK12" s="50">
        <f t="shared" si="87"/>
        <v>4.0603905448917095</v>
      </c>
      <c r="BL12" s="50">
        <f t="shared" si="88"/>
        <v>71.056834535604892</v>
      </c>
      <c r="BM12" s="50">
        <f t="shared" si="89"/>
        <v>431.92404421285551</v>
      </c>
      <c r="BN12" s="50">
        <f t="shared" si="90"/>
        <v>690.26639263159063</v>
      </c>
      <c r="BO12" s="50">
        <f t="shared" si="91"/>
        <v>911.55767732818867</v>
      </c>
      <c r="BP12" s="51">
        <f t="shared" si="92"/>
        <v>5075.9957299327489</v>
      </c>
      <c r="BQ12" s="39">
        <f t="shared" si="47"/>
        <v>422.99964416106241</v>
      </c>
    </row>
    <row r="13" spans="1:69" ht="14.25" customHeight="1" x14ac:dyDescent="0.25">
      <c r="A13" s="17">
        <v>12</v>
      </c>
      <c r="B13" s="17">
        <v>1</v>
      </c>
      <c r="C13" s="23">
        <v>0</v>
      </c>
      <c r="D13" s="21">
        <v>2</v>
      </c>
      <c r="E13" s="21">
        <v>2</v>
      </c>
      <c r="F13" s="21">
        <v>2</v>
      </c>
      <c r="G13" s="41">
        <v>6</v>
      </c>
      <c r="H13" s="42">
        <v>58.08</v>
      </c>
      <c r="I13" s="22">
        <f>SUM(1*D13+2*E13+4*F13)</f>
        <v>14</v>
      </c>
      <c r="J13" s="25">
        <f t="shared" si="48"/>
        <v>24.891428571428573</v>
      </c>
      <c r="K13" s="26">
        <v>79</v>
      </c>
      <c r="L13" s="43">
        <f t="shared" si="65"/>
        <v>21</v>
      </c>
      <c r="M13" s="28">
        <f>((F13*2)/I13)*100</f>
        <v>28.571428571428569</v>
      </c>
      <c r="N13" s="43">
        <f>((2*E13+1*F13)/I13)*100</f>
        <v>42.857142857142854</v>
      </c>
      <c r="O13" s="28">
        <f t="shared" si="66"/>
        <v>14.285714285714306</v>
      </c>
      <c r="P13" s="28">
        <f>D13/I13*100</f>
        <v>14.285714285714285</v>
      </c>
      <c r="Q13" s="23">
        <v>1419</v>
      </c>
      <c r="R13" s="29">
        <f t="shared" si="49"/>
        <v>19866</v>
      </c>
      <c r="S13" s="43">
        <f t="shared" si="0"/>
        <v>4.0714285714285765</v>
      </c>
      <c r="T13" s="21">
        <v>501.81</v>
      </c>
      <c r="U13" s="24">
        <v>348.48</v>
      </c>
      <c r="V13" s="32">
        <f t="shared" si="93"/>
        <v>69.444610509953975</v>
      </c>
      <c r="W13" s="22">
        <v>1984</v>
      </c>
      <c r="X13" s="40" t="s">
        <v>18</v>
      </c>
      <c r="Y13" s="44">
        <v>36.86</v>
      </c>
      <c r="Z13" s="45">
        <f t="shared" si="67"/>
        <v>1.21128093504</v>
      </c>
      <c r="AA13" s="45">
        <f t="shared" si="68"/>
        <v>0.94282100351999998</v>
      </c>
      <c r="AB13" s="45">
        <f t="shared" si="69"/>
        <v>1.0211753376000001</v>
      </c>
      <c r="AC13" s="45">
        <f t="shared" si="70"/>
        <v>0.99933888384000014</v>
      </c>
      <c r="AD13" s="45">
        <f t="shared" si="71"/>
        <v>0.93254502528000005</v>
      </c>
      <c r="AE13" s="45">
        <f t="shared" si="72"/>
        <v>1.1239351200000001</v>
      </c>
      <c r="AF13" s="45">
        <f t="shared" si="73"/>
        <v>1.2382553779200001</v>
      </c>
      <c r="AG13" s="45">
        <f t="shared" si="74"/>
        <v>0.99163190015999991</v>
      </c>
      <c r="AH13" s="45">
        <f t="shared" si="75"/>
        <v>0.97236444096000008</v>
      </c>
      <c r="AI13" s="45">
        <f t="shared" si="76"/>
        <v>1.0776932179200001</v>
      </c>
      <c r="AJ13" s="45">
        <f t="shared" si="77"/>
        <v>1.14705607104</v>
      </c>
      <c r="AK13" s="45">
        <f t="shared" si="78"/>
        <v>1.1881599840000001</v>
      </c>
      <c r="AL13" s="33">
        <f t="shared" si="19"/>
        <v>1.0705214414400002</v>
      </c>
      <c r="AM13" s="46">
        <f t="shared" si="1"/>
        <v>12.844972800000001</v>
      </c>
      <c r="AN13" s="47">
        <f t="shared" si="79"/>
        <v>213.43819237572146</v>
      </c>
      <c r="AO13" s="48">
        <f t="shared" si="51"/>
        <v>15.359251374132377</v>
      </c>
      <c r="AP13" s="48">
        <f t="shared" si="52"/>
        <v>12.294838993433812</v>
      </c>
      <c r="AQ13" s="48">
        <f t="shared" si="53"/>
        <v>9.4089360718050656</v>
      </c>
      <c r="AR13" s="48">
        <f t="shared" si="54"/>
        <v>5.0577680069782174</v>
      </c>
      <c r="AS13" s="48">
        <f t="shared" si="55"/>
        <v>1.2421283193608268</v>
      </c>
      <c r="AT13" s="48">
        <f t="shared" si="56"/>
        <v>0.104130517790728</v>
      </c>
      <c r="AU13" s="48">
        <f t="shared" si="57"/>
        <v>1.4875788255818284E-2</v>
      </c>
      <c r="AV13" s="48">
        <f t="shared" si="58"/>
        <v>5.9503153023273136E-2</v>
      </c>
      <c r="AW13" s="48">
        <f t="shared" si="59"/>
        <v>1.0413051779072797</v>
      </c>
      <c r="AX13" s="48">
        <f t="shared" si="60"/>
        <v>6.32964790285068</v>
      </c>
      <c r="AY13" s="48">
        <f t="shared" si="61"/>
        <v>10.115536013956435</v>
      </c>
      <c r="AZ13" s="48">
        <f t="shared" si="62"/>
        <v>13.35845785372482</v>
      </c>
      <c r="BA13" s="36">
        <f t="shared" si="32"/>
        <v>6.1988649311016113</v>
      </c>
      <c r="BB13" s="49">
        <f>AVERAGE($AN$3:$AN$7)*U13/1000</f>
        <v>74.378941279091421</v>
      </c>
      <c r="BC13" s="27">
        <f t="shared" si="63"/>
        <v>46.470000000000006</v>
      </c>
      <c r="BD13" s="50">
        <f t="shared" si="80"/>
        <v>713.74441135593167</v>
      </c>
      <c r="BE13" s="50">
        <f t="shared" si="81"/>
        <v>571.34116802486926</v>
      </c>
      <c r="BF13" s="50">
        <f t="shared" si="82"/>
        <v>437.23325925678148</v>
      </c>
      <c r="BG13" s="50">
        <f t="shared" si="83"/>
        <v>235.03447928427778</v>
      </c>
      <c r="BH13" s="50">
        <f t="shared" si="84"/>
        <v>57.72170300069763</v>
      </c>
      <c r="BI13" s="50">
        <f t="shared" si="85"/>
        <v>4.8389451617351309</v>
      </c>
      <c r="BJ13" s="50">
        <f t="shared" si="86"/>
        <v>0.69127788024787573</v>
      </c>
      <c r="BK13" s="50">
        <f t="shared" si="87"/>
        <v>2.7651115209915029</v>
      </c>
      <c r="BL13" s="50">
        <f t="shared" si="88"/>
        <v>48.389451617351298</v>
      </c>
      <c r="BM13" s="50">
        <f t="shared" si="89"/>
        <v>294.13873804547114</v>
      </c>
      <c r="BN13" s="50">
        <f t="shared" si="90"/>
        <v>470.06895856855556</v>
      </c>
      <c r="BO13" s="50">
        <f t="shared" si="91"/>
        <v>620.76753646259249</v>
      </c>
      <c r="BP13" s="51">
        <f t="shared" si="92"/>
        <v>3456.7350401795024</v>
      </c>
      <c r="BQ13" s="39">
        <f t="shared" si="47"/>
        <v>288.06125334829187</v>
      </c>
    </row>
    <row r="14" spans="1:69" ht="14.25" customHeight="1" x14ac:dyDescent="0.25">
      <c r="A14" s="17">
        <v>13</v>
      </c>
      <c r="B14" s="17">
        <v>1</v>
      </c>
      <c r="C14" s="23">
        <v>0</v>
      </c>
      <c r="D14" s="21">
        <v>2</v>
      </c>
      <c r="E14" s="21">
        <v>1</v>
      </c>
      <c r="F14" s="21">
        <v>2</v>
      </c>
      <c r="G14" s="41">
        <v>5</v>
      </c>
      <c r="H14" s="42">
        <v>62.15</v>
      </c>
      <c r="I14" s="42">
        <f>SUM(1*D14+2*E14+4*F14)</f>
        <v>12</v>
      </c>
      <c r="J14" s="25">
        <f t="shared" si="48"/>
        <v>25.895833333333332</v>
      </c>
      <c r="K14" s="26">
        <v>90</v>
      </c>
      <c r="L14" s="43">
        <f t="shared" si="65"/>
        <v>10</v>
      </c>
      <c r="M14" s="28">
        <f>((F14*1.5)/I14)*100</f>
        <v>25</v>
      </c>
      <c r="N14" s="43">
        <f>((2*E14+3*F14)/I14)*100</f>
        <v>66.666666666666657</v>
      </c>
      <c r="O14" s="28">
        <f t="shared" si="66"/>
        <v>0</v>
      </c>
      <c r="P14" s="28">
        <f>(D14-1)/I14*100</f>
        <v>8.3333333333333321</v>
      </c>
      <c r="Q14" s="23">
        <v>1419</v>
      </c>
      <c r="R14" s="29">
        <f t="shared" si="49"/>
        <v>17028</v>
      </c>
      <c r="S14" s="43">
        <f t="shared" si="0"/>
        <v>0.5</v>
      </c>
      <c r="T14" s="21">
        <v>403.98</v>
      </c>
      <c r="U14" s="24">
        <v>310.75</v>
      </c>
      <c r="V14" s="32">
        <f t="shared" si="93"/>
        <v>76.922124857666219</v>
      </c>
      <c r="W14" s="22">
        <v>1928</v>
      </c>
      <c r="X14" s="40" t="s">
        <v>18</v>
      </c>
      <c r="Y14" s="44">
        <v>36.86</v>
      </c>
      <c r="Z14" s="45">
        <f t="shared" si="67"/>
        <v>1.0801353034999999</v>
      </c>
      <c r="AA14" s="45">
        <f t="shared" si="68"/>
        <v>0.84074158299999979</v>
      </c>
      <c r="AB14" s="45">
        <f t="shared" si="69"/>
        <v>0.91061247749999985</v>
      </c>
      <c r="AC14" s="45">
        <f t="shared" si="70"/>
        <v>0.89114026099999999</v>
      </c>
      <c r="AD14" s="45">
        <f t="shared" si="71"/>
        <v>0.83157818699999986</v>
      </c>
      <c r="AE14" s="45">
        <f t="shared" si="72"/>
        <v>1.0022464374999998</v>
      </c>
      <c r="AF14" s="45">
        <f t="shared" si="73"/>
        <v>1.1041892179999999</v>
      </c>
      <c r="AG14" s="45">
        <f t="shared" si="74"/>
        <v>0.88426771399999982</v>
      </c>
      <c r="AH14" s="45">
        <f t="shared" si="75"/>
        <v>0.86708634649999994</v>
      </c>
      <c r="AI14" s="45">
        <f t="shared" si="76"/>
        <v>0.96101115549999994</v>
      </c>
      <c r="AJ14" s="45">
        <f t="shared" si="77"/>
        <v>1.0228640784999998</v>
      </c>
      <c r="AK14" s="45">
        <f t="shared" si="78"/>
        <v>1.0595176624999998</v>
      </c>
      <c r="AL14" s="33">
        <f t="shared" si="19"/>
        <v>0.95461586870833326</v>
      </c>
      <c r="AM14" s="46">
        <f t="shared" si="1"/>
        <v>11.454244999999998</v>
      </c>
      <c r="AN14" s="27">
        <f t="shared" si="79"/>
        <v>352.30410297666936</v>
      </c>
      <c r="AO14" s="35">
        <f t="shared" si="51"/>
        <v>22.607310249999998</v>
      </c>
      <c r="AP14" s="35">
        <f t="shared" si="52"/>
        <v>18.096796049999998</v>
      </c>
      <c r="AQ14" s="35">
        <f t="shared" si="53"/>
        <v>13.84903025</v>
      </c>
      <c r="AR14" s="35">
        <f t="shared" si="54"/>
        <v>7.4445380000000005</v>
      </c>
      <c r="AS14" s="35">
        <f t="shared" si="55"/>
        <v>1.82829095</v>
      </c>
      <c r="AT14" s="35">
        <f t="shared" si="56"/>
        <v>0.15326990000000001</v>
      </c>
      <c r="AU14" s="35">
        <f t="shared" si="57"/>
        <v>2.1895700000000001E-2</v>
      </c>
      <c r="AV14" s="35">
        <f t="shared" si="58"/>
        <v>8.7582800000000002E-2</v>
      </c>
      <c r="AW14" s="35">
        <f t="shared" si="59"/>
        <v>1.5326989999999998</v>
      </c>
      <c r="AX14" s="35">
        <f t="shared" si="60"/>
        <v>9.3166203499999991</v>
      </c>
      <c r="AY14" s="35">
        <f t="shared" si="61"/>
        <v>14.889076000000001</v>
      </c>
      <c r="AZ14" s="35">
        <f t="shared" si="62"/>
        <v>19.662338600000002</v>
      </c>
      <c r="BA14" s="36">
        <f t="shared" si="32"/>
        <v>9.1241206541666653</v>
      </c>
      <c r="BB14" s="46">
        <f>109478.5/1000</f>
        <v>109.4785</v>
      </c>
      <c r="BC14" s="27">
        <f t="shared" si="63"/>
        <v>46.470000000000006</v>
      </c>
      <c r="BD14" s="50">
        <f t="shared" si="80"/>
        <v>1050.5617073175001</v>
      </c>
      <c r="BE14" s="50">
        <f t="shared" si="81"/>
        <v>840.9581124435</v>
      </c>
      <c r="BF14" s="50">
        <f t="shared" si="82"/>
        <v>643.56443571750015</v>
      </c>
      <c r="BG14" s="50">
        <f t="shared" si="83"/>
        <v>345.94768086000005</v>
      </c>
      <c r="BH14" s="50">
        <f t="shared" si="84"/>
        <v>84.960680446500007</v>
      </c>
      <c r="BI14" s="50">
        <f t="shared" si="85"/>
        <v>7.1224522530000014</v>
      </c>
      <c r="BJ14" s="50">
        <f t="shared" si="86"/>
        <v>1.0174931790000001</v>
      </c>
      <c r="BK14" s="50">
        <f t="shared" si="87"/>
        <v>4.0699727160000005</v>
      </c>
      <c r="BL14" s="50">
        <f t="shared" si="88"/>
        <v>71.224522530000002</v>
      </c>
      <c r="BM14" s="50">
        <f t="shared" si="89"/>
        <v>432.94334766450004</v>
      </c>
      <c r="BN14" s="50">
        <f t="shared" si="90"/>
        <v>691.8953617200001</v>
      </c>
      <c r="BO14" s="50">
        <f t="shared" si="91"/>
        <v>913.70887474200015</v>
      </c>
      <c r="BP14" s="51">
        <f t="shared" si="92"/>
        <v>5087.9746415895015</v>
      </c>
      <c r="BQ14" s="39">
        <f t="shared" si="47"/>
        <v>423.99788679912513</v>
      </c>
    </row>
    <row r="15" spans="1:69" ht="14.25" customHeight="1" x14ac:dyDescent="0.25">
      <c r="A15" s="17">
        <v>14</v>
      </c>
      <c r="B15" s="17">
        <v>1</v>
      </c>
      <c r="C15" s="23">
        <v>0</v>
      </c>
      <c r="D15" s="21">
        <v>3</v>
      </c>
      <c r="E15" s="21">
        <v>4</v>
      </c>
      <c r="F15" s="21">
        <v>3</v>
      </c>
      <c r="G15" s="41">
        <v>11</v>
      </c>
      <c r="H15" s="42">
        <v>46.3</v>
      </c>
      <c r="I15" s="42">
        <f>SUM(1*D15+2*E15+3*F15)</f>
        <v>20</v>
      </c>
      <c r="J15" s="25">
        <f t="shared" si="48"/>
        <v>25.464999999999996</v>
      </c>
      <c r="K15" s="26">
        <v>86</v>
      </c>
      <c r="L15" s="43">
        <f t="shared" si="65"/>
        <v>14</v>
      </c>
      <c r="M15" s="28">
        <f>((F15*1)/I15)*100</f>
        <v>15</v>
      </c>
      <c r="N15" s="43">
        <f>((2*E15+1*F15)/I15)*100</f>
        <v>55.000000000000007</v>
      </c>
      <c r="O15" s="28">
        <f t="shared" si="66"/>
        <v>15</v>
      </c>
      <c r="P15" s="28">
        <f>D15/I15*100</f>
        <v>15</v>
      </c>
      <c r="Q15" s="23">
        <v>1419</v>
      </c>
      <c r="R15" s="29">
        <f t="shared" si="49"/>
        <v>28380</v>
      </c>
      <c r="S15" s="43">
        <f t="shared" si="0"/>
        <v>4.5</v>
      </c>
      <c r="T15" s="21">
        <v>662.08</v>
      </c>
      <c r="U15" s="24">
        <v>509.29</v>
      </c>
      <c r="V15" s="32">
        <f t="shared" si="93"/>
        <v>76.922728371193813</v>
      </c>
      <c r="W15" s="22">
        <v>1962</v>
      </c>
      <c r="X15" s="40" t="s">
        <v>18</v>
      </c>
      <c r="Y15" s="44">
        <v>36.86</v>
      </c>
      <c r="Z15" s="45">
        <f t="shared" si="67"/>
        <v>1.7702400924199999</v>
      </c>
      <c r="AA15" s="45">
        <f t="shared" si="68"/>
        <v>1.3778963179599999</v>
      </c>
      <c r="AB15" s="45">
        <f t="shared" si="69"/>
        <v>1.4924081373</v>
      </c>
      <c r="AC15" s="45">
        <f t="shared" si="70"/>
        <v>1.4604950073200003</v>
      </c>
      <c r="AD15" s="45">
        <f t="shared" si="71"/>
        <v>1.3628783744399999</v>
      </c>
      <c r="AE15" s="45">
        <f t="shared" si="72"/>
        <v>1.6425875724999999</v>
      </c>
      <c r="AF15" s="45">
        <f t="shared" si="73"/>
        <v>1.80966219416</v>
      </c>
      <c r="AG15" s="45">
        <f t="shared" si="74"/>
        <v>1.4492315496799999</v>
      </c>
      <c r="AH15" s="45">
        <f t="shared" si="75"/>
        <v>1.42107290558</v>
      </c>
      <c r="AI15" s="45">
        <f t="shared" si="76"/>
        <v>1.5750068266600001</v>
      </c>
      <c r="AJ15" s="45">
        <f t="shared" si="77"/>
        <v>1.6763779454199998</v>
      </c>
      <c r="AK15" s="45">
        <f t="shared" si="78"/>
        <v>1.7364497194999999</v>
      </c>
      <c r="AL15" s="33">
        <f t="shared" si="19"/>
        <v>1.5645255535783333</v>
      </c>
      <c r="AM15" s="46">
        <f t="shared" si="1"/>
        <v>18.7724294</v>
      </c>
      <c r="AN15" s="27">
        <f t="shared" si="79"/>
        <v>160.96536354532782</v>
      </c>
      <c r="AO15" s="35">
        <f t="shared" si="51"/>
        <v>16.928467325</v>
      </c>
      <c r="AP15" s="35">
        <f t="shared" si="52"/>
        <v>13.550971664999999</v>
      </c>
      <c r="AQ15" s="35">
        <f t="shared" si="53"/>
        <v>10.370223325</v>
      </c>
      <c r="AR15" s="35">
        <f t="shared" si="54"/>
        <v>5.5745073999999999</v>
      </c>
      <c r="AS15" s="35">
        <f t="shared" si="55"/>
        <v>1.369033435</v>
      </c>
      <c r="AT15" s="35">
        <f t="shared" si="56"/>
        <v>0.11476927000000001</v>
      </c>
      <c r="AU15" s="35">
        <f t="shared" si="57"/>
        <v>1.6395610000000001E-2</v>
      </c>
      <c r="AV15" s="35">
        <f t="shared" si="58"/>
        <v>6.5582440000000006E-2</v>
      </c>
      <c r="AW15" s="35">
        <f t="shared" si="59"/>
        <v>1.1476926999999999</v>
      </c>
      <c r="AX15" s="35">
        <f t="shared" si="60"/>
        <v>6.9763320549999994</v>
      </c>
      <c r="AY15" s="35">
        <f t="shared" si="61"/>
        <v>11.1490148</v>
      </c>
      <c r="AZ15" s="35">
        <f t="shared" si="62"/>
        <v>14.723257780000001</v>
      </c>
      <c r="BA15" s="36">
        <f t="shared" si="32"/>
        <v>6.8321873170833323</v>
      </c>
      <c r="BB15" s="46">
        <f>81978.05/1000</f>
        <v>81.978049999999996</v>
      </c>
      <c r="BC15" s="27">
        <f t="shared" si="63"/>
        <v>46.470000000000006</v>
      </c>
      <c r="BD15" s="50">
        <f t="shared" si="80"/>
        <v>786.66587659275012</v>
      </c>
      <c r="BE15" s="50">
        <f t="shared" si="81"/>
        <v>629.71365327255</v>
      </c>
      <c r="BF15" s="50">
        <f t="shared" si="82"/>
        <v>481.90427791275005</v>
      </c>
      <c r="BG15" s="50">
        <f t="shared" si="83"/>
        <v>259.04735887800001</v>
      </c>
      <c r="BH15" s="50">
        <f t="shared" si="84"/>
        <v>63.618983724450004</v>
      </c>
      <c r="BI15" s="50">
        <f t="shared" si="85"/>
        <v>5.3333279769000006</v>
      </c>
      <c r="BJ15" s="50">
        <f t="shared" si="86"/>
        <v>0.7619039967000002</v>
      </c>
      <c r="BK15" s="50">
        <f t="shared" si="87"/>
        <v>3.0476159868000008</v>
      </c>
      <c r="BL15" s="50">
        <f t="shared" si="88"/>
        <v>53.333279769000001</v>
      </c>
      <c r="BM15" s="50">
        <f t="shared" si="89"/>
        <v>324.19015059585001</v>
      </c>
      <c r="BN15" s="50">
        <f t="shared" si="90"/>
        <v>518.09471775600002</v>
      </c>
      <c r="BO15" s="50">
        <f t="shared" si="91"/>
        <v>684.18978903660013</v>
      </c>
      <c r="BP15" s="51">
        <f t="shared" si="92"/>
        <v>3809.90093549835</v>
      </c>
      <c r="BQ15" s="39">
        <f t="shared" si="47"/>
        <v>317.49174462486252</v>
      </c>
    </row>
    <row r="16" spans="1:69" ht="14.25" customHeight="1" x14ac:dyDescent="0.25">
      <c r="A16" s="17">
        <v>15</v>
      </c>
      <c r="B16" s="17">
        <v>1</v>
      </c>
      <c r="C16" s="23">
        <v>0</v>
      </c>
      <c r="D16" s="21">
        <v>5</v>
      </c>
      <c r="E16" s="21">
        <v>3</v>
      </c>
      <c r="F16" s="21">
        <v>4</v>
      </c>
      <c r="G16" s="41">
        <v>12</v>
      </c>
      <c r="H16" s="42">
        <v>49.9</v>
      </c>
      <c r="I16" s="42">
        <f>SUM(1*D16+2*E16+3*F16)</f>
        <v>23</v>
      </c>
      <c r="J16" s="25">
        <f t="shared" si="48"/>
        <v>26.03478260869565</v>
      </c>
      <c r="K16" s="26">
        <v>86</v>
      </c>
      <c r="L16" s="43">
        <f t="shared" si="65"/>
        <v>14</v>
      </c>
      <c r="M16" s="28">
        <f>((F16*1)/I16)*100</f>
        <v>17.391304347826086</v>
      </c>
      <c r="N16" s="43">
        <f>((2*E16+2*F16)/I16)*100</f>
        <v>60.869565217391312</v>
      </c>
      <c r="O16" s="28">
        <f t="shared" si="66"/>
        <v>4.347826086956502</v>
      </c>
      <c r="P16" s="28">
        <f>(D16-1)/I16*100</f>
        <v>17.391304347826086</v>
      </c>
      <c r="Q16" s="23">
        <v>1419</v>
      </c>
      <c r="R16" s="29">
        <f t="shared" si="49"/>
        <v>32637</v>
      </c>
      <c r="S16" s="43">
        <f t="shared" si="0"/>
        <v>2.3369565217391255</v>
      </c>
      <c r="T16" s="21">
        <v>778.44</v>
      </c>
      <c r="U16" s="24">
        <v>598.79999999999995</v>
      </c>
      <c r="V16" s="32">
        <f t="shared" si="93"/>
        <v>76.92307692307692</v>
      </c>
      <c r="W16" s="22">
        <v>1962</v>
      </c>
      <c r="X16" s="40" t="s">
        <v>18</v>
      </c>
      <c r="Y16" s="44">
        <v>36.86</v>
      </c>
      <c r="Z16" s="45">
        <f t="shared" si="67"/>
        <v>2.0813677223999996</v>
      </c>
      <c r="AA16" s="45">
        <f t="shared" si="68"/>
        <v>1.6200677711999996</v>
      </c>
      <c r="AB16" s="45">
        <f t="shared" si="69"/>
        <v>1.7547055559999996</v>
      </c>
      <c r="AC16" s="45">
        <f t="shared" si="70"/>
        <v>1.7171835503999997</v>
      </c>
      <c r="AD16" s="45">
        <f t="shared" si="71"/>
        <v>1.6024103567999997</v>
      </c>
      <c r="AE16" s="45">
        <f t="shared" si="72"/>
        <v>1.9312796999999995</v>
      </c>
      <c r="AF16" s="45">
        <f t="shared" si="73"/>
        <v>2.1277184351999994</v>
      </c>
      <c r="AG16" s="45">
        <f t="shared" si="74"/>
        <v>1.7039404895999994</v>
      </c>
      <c r="AH16" s="45">
        <f t="shared" si="75"/>
        <v>1.6708328375999997</v>
      </c>
      <c r="AI16" s="45">
        <f t="shared" si="76"/>
        <v>1.8518213351999997</v>
      </c>
      <c r="AJ16" s="45">
        <f t="shared" si="77"/>
        <v>1.9710088823999994</v>
      </c>
      <c r="AK16" s="45">
        <f t="shared" si="78"/>
        <v>2.0416385399999997</v>
      </c>
      <c r="AL16" s="33">
        <f t="shared" si="19"/>
        <v>1.8394979313999997</v>
      </c>
      <c r="AM16" s="46">
        <f t="shared" si="1"/>
        <v>22.071767999999995</v>
      </c>
      <c r="AN16" s="27">
        <f t="shared" si="79"/>
        <v>192.85738142952573</v>
      </c>
      <c r="AO16" s="35">
        <f t="shared" si="51"/>
        <v>23.847239500000001</v>
      </c>
      <c r="AP16" s="35">
        <f t="shared" si="52"/>
        <v>19.089339900000002</v>
      </c>
      <c r="AQ16" s="35">
        <f t="shared" si="53"/>
        <v>14.6085995</v>
      </c>
      <c r="AR16" s="35">
        <f t="shared" si="54"/>
        <v>7.852844000000001</v>
      </c>
      <c r="AS16" s="35">
        <f t="shared" si="55"/>
        <v>1.9285661000000001</v>
      </c>
      <c r="AT16" s="35">
        <f t="shared" si="56"/>
        <v>0.16167620000000002</v>
      </c>
      <c r="AU16" s="35">
        <f t="shared" si="57"/>
        <v>2.3096600000000002E-2</v>
      </c>
      <c r="AV16" s="35">
        <f t="shared" si="58"/>
        <v>9.2386400000000007E-2</v>
      </c>
      <c r="AW16" s="35">
        <f t="shared" si="59"/>
        <v>1.6167619999999998</v>
      </c>
      <c r="AX16" s="35">
        <f t="shared" si="60"/>
        <v>9.8276032999999998</v>
      </c>
      <c r="AY16" s="35">
        <f t="shared" si="61"/>
        <v>15.705688000000002</v>
      </c>
      <c r="AZ16" s="35">
        <f t="shared" si="62"/>
        <v>20.7407468</v>
      </c>
      <c r="BA16" s="36">
        <f t="shared" si="32"/>
        <v>9.6245456916666665</v>
      </c>
      <c r="BB16" s="46">
        <f>115483/1000</f>
        <v>115.483</v>
      </c>
      <c r="BC16" s="27">
        <f t="shared" si="63"/>
        <v>46.470000000000006</v>
      </c>
      <c r="BD16" s="50">
        <f t="shared" si="80"/>
        <v>1108.1812195650002</v>
      </c>
      <c r="BE16" s="50">
        <f t="shared" si="81"/>
        <v>887.08162515300023</v>
      </c>
      <c r="BF16" s="50">
        <f t="shared" si="82"/>
        <v>678.86161876500012</v>
      </c>
      <c r="BG16" s="50">
        <f t="shared" si="83"/>
        <v>364.92166068000012</v>
      </c>
      <c r="BH16" s="50">
        <f t="shared" si="84"/>
        <v>89.620466667000017</v>
      </c>
      <c r="BI16" s="50">
        <f t="shared" si="85"/>
        <v>7.5130930140000016</v>
      </c>
      <c r="BJ16" s="50">
        <f t="shared" si="86"/>
        <v>1.0732990020000002</v>
      </c>
      <c r="BK16" s="50">
        <f t="shared" si="87"/>
        <v>4.2931960080000007</v>
      </c>
      <c r="BL16" s="50">
        <f t="shared" si="88"/>
        <v>75.130930140000004</v>
      </c>
      <c r="BM16" s="50">
        <f t="shared" si="89"/>
        <v>456.68872535100007</v>
      </c>
      <c r="BN16" s="50">
        <f t="shared" si="90"/>
        <v>729.84332136000023</v>
      </c>
      <c r="BO16" s="50">
        <f t="shared" si="91"/>
        <v>963.82250379600009</v>
      </c>
      <c r="BP16" s="51">
        <f t="shared" si="92"/>
        <v>5367.0316595010008</v>
      </c>
      <c r="BQ16" s="39">
        <f t="shared" si="47"/>
        <v>447.25263829175009</v>
      </c>
    </row>
    <row r="17" spans="1:69" ht="14.25" customHeight="1" x14ac:dyDescent="0.25">
      <c r="A17" s="17">
        <v>16</v>
      </c>
      <c r="B17" s="17">
        <v>1</v>
      </c>
      <c r="C17" s="23">
        <v>0</v>
      </c>
      <c r="D17" s="21">
        <v>1</v>
      </c>
      <c r="E17" s="21">
        <v>1</v>
      </c>
      <c r="F17" s="21">
        <v>2</v>
      </c>
      <c r="G17" s="41">
        <v>4</v>
      </c>
      <c r="H17" s="42">
        <v>57.79</v>
      </c>
      <c r="I17" s="42">
        <f>SUM(1*D17+2*E17+4*F17)</f>
        <v>11</v>
      </c>
      <c r="J17" s="25">
        <f t="shared" si="48"/>
        <v>21.014545454545456</v>
      </c>
      <c r="K17" s="26">
        <v>67</v>
      </c>
      <c r="L17" s="43">
        <f t="shared" si="65"/>
        <v>33</v>
      </c>
      <c r="M17" s="28">
        <f>((F17*2)/I17)*100</f>
        <v>36.363636363636367</v>
      </c>
      <c r="N17" s="43">
        <f>((2*E17+2*F17)/I17)*100</f>
        <v>54.54545454545454</v>
      </c>
      <c r="O17" s="28">
        <f t="shared" si="66"/>
        <v>0</v>
      </c>
      <c r="P17" s="28">
        <f>D17/I17*100</f>
        <v>9.0909090909090917</v>
      </c>
      <c r="Q17" s="23">
        <v>1419</v>
      </c>
      <c r="R17" s="29">
        <f t="shared" si="49"/>
        <v>15609</v>
      </c>
      <c r="S17" s="43">
        <f t="shared" si="0"/>
        <v>0.25</v>
      </c>
      <c r="T17" s="21">
        <v>300.48</v>
      </c>
      <c r="U17" s="24">
        <v>231.14</v>
      </c>
      <c r="V17" s="32">
        <f t="shared" si="93"/>
        <v>76.923588924387644</v>
      </c>
      <c r="W17" s="22">
        <v>1952</v>
      </c>
      <c r="X17" s="40">
        <v>2025</v>
      </c>
      <c r="Y17" s="44">
        <v>36.86</v>
      </c>
      <c r="Z17" s="45">
        <f t="shared" si="67"/>
        <v>0.80341906371999983</v>
      </c>
      <c r="AA17" s="45">
        <f t="shared" si="68"/>
        <v>0.62535481735999987</v>
      </c>
      <c r="AB17" s="45">
        <f t="shared" si="69"/>
        <v>0.67732572179999995</v>
      </c>
      <c r="AC17" s="45">
        <f t="shared" si="70"/>
        <v>0.66284202711999995</v>
      </c>
      <c r="AD17" s="45">
        <f t="shared" si="71"/>
        <v>0.61853896103999984</v>
      </c>
      <c r="AE17" s="45">
        <f t="shared" si="72"/>
        <v>0.74548428499999986</v>
      </c>
      <c r="AF17" s="45">
        <f t="shared" si="73"/>
        <v>0.82131068655999984</v>
      </c>
      <c r="AG17" s="45">
        <f t="shared" si="74"/>
        <v>0.65773013487999976</v>
      </c>
      <c r="AH17" s="45">
        <f t="shared" si="75"/>
        <v>0.64495040427999994</v>
      </c>
      <c r="AI17" s="45">
        <f t="shared" si="76"/>
        <v>0.71481293155999992</v>
      </c>
      <c r="AJ17" s="45">
        <f t="shared" si="77"/>
        <v>0.76081996171999977</v>
      </c>
      <c r="AK17" s="45">
        <f t="shared" si="78"/>
        <v>0.78808338699999991</v>
      </c>
      <c r="AL17" s="33">
        <f t="shared" si="19"/>
        <v>0.71005603183666655</v>
      </c>
      <c r="AM17" s="46">
        <f t="shared" si="1"/>
        <v>8.5198203999999986</v>
      </c>
      <c r="AN17" s="27">
        <f t="shared" si="79"/>
        <v>172.78692567275246</v>
      </c>
      <c r="AO17" s="35">
        <f t="shared" si="51"/>
        <v>8.2471908049999989</v>
      </c>
      <c r="AP17" s="35">
        <f t="shared" si="52"/>
        <v>6.6017464410000004</v>
      </c>
      <c r="AQ17" s="35">
        <f t="shared" si="53"/>
        <v>5.0521532049999998</v>
      </c>
      <c r="AR17" s="35">
        <f t="shared" si="54"/>
        <v>2.7157819600000002</v>
      </c>
      <c r="AS17" s="35">
        <f t="shared" si="55"/>
        <v>0.66696409899999998</v>
      </c>
      <c r="AT17" s="35">
        <f t="shared" si="56"/>
        <v>5.5913158000000011E-2</v>
      </c>
      <c r="AU17" s="35">
        <f t="shared" si="57"/>
        <v>7.9875940000000006E-3</v>
      </c>
      <c r="AV17" s="35">
        <f t="shared" si="58"/>
        <v>3.1950376000000003E-2</v>
      </c>
      <c r="AW17" s="35">
        <f t="shared" si="59"/>
        <v>0.55913157999999996</v>
      </c>
      <c r="AX17" s="35">
        <f t="shared" si="60"/>
        <v>3.3987212469999997</v>
      </c>
      <c r="AY17" s="35">
        <f t="shared" si="61"/>
        <v>5.4315639200000003</v>
      </c>
      <c r="AZ17" s="35">
        <f t="shared" si="62"/>
        <v>7.1728594120000002</v>
      </c>
      <c r="BA17" s="36">
        <f t="shared" si="32"/>
        <v>3.3284969830833333</v>
      </c>
      <c r="BB17" s="46">
        <f>39937.97/1000</f>
        <v>39.93797</v>
      </c>
      <c r="BC17" s="27">
        <f t="shared" si="63"/>
        <v>46.470000000000006</v>
      </c>
      <c r="BD17" s="50">
        <f t="shared" si="80"/>
        <v>383.24695670835001</v>
      </c>
      <c r="BE17" s="50">
        <f t="shared" si="81"/>
        <v>306.78315711327008</v>
      </c>
      <c r="BF17" s="50">
        <f t="shared" si="82"/>
        <v>234.77355943635001</v>
      </c>
      <c r="BG17" s="50">
        <f t="shared" si="83"/>
        <v>126.20238768120002</v>
      </c>
      <c r="BH17" s="50">
        <f t="shared" si="84"/>
        <v>30.993821680530004</v>
      </c>
      <c r="BI17" s="50">
        <f t="shared" si="85"/>
        <v>2.598284452260001</v>
      </c>
      <c r="BJ17" s="50">
        <f t="shared" si="86"/>
        <v>0.3711834931800001</v>
      </c>
      <c r="BK17" s="50">
        <f t="shared" si="87"/>
        <v>1.4847339727200004</v>
      </c>
      <c r="BL17" s="50">
        <f t="shared" si="88"/>
        <v>25.982844522600001</v>
      </c>
      <c r="BM17" s="50">
        <f t="shared" si="89"/>
        <v>157.93857634809001</v>
      </c>
      <c r="BN17" s="50">
        <f t="shared" si="90"/>
        <v>252.40477536240004</v>
      </c>
      <c r="BO17" s="50">
        <f t="shared" si="91"/>
        <v>333.32277687564005</v>
      </c>
      <c r="BP17" s="51">
        <f t="shared" si="92"/>
        <v>1856.1030576465905</v>
      </c>
      <c r="BQ17" s="39">
        <f t="shared" si="47"/>
        <v>154.67525480388255</v>
      </c>
    </row>
    <row r="18" spans="1:69" ht="14.25" customHeight="1" x14ac:dyDescent="0.25">
      <c r="A18" s="17">
        <v>17</v>
      </c>
      <c r="B18" s="17">
        <v>1</v>
      </c>
      <c r="C18" s="23">
        <v>0</v>
      </c>
      <c r="D18" s="21">
        <v>3</v>
      </c>
      <c r="E18" s="21">
        <v>2</v>
      </c>
      <c r="F18" s="21">
        <v>2</v>
      </c>
      <c r="G18" s="41">
        <v>7</v>
      </c>
      <c r="H18" s="42">
        <v>49.87</v>
      </c>
      <c r="I18" s="42">
        <f>SUM(1*D18+2*E18+3*F18)</f>
        <v>13</v>
      </c>
      <c r="J18" s="25">
        <f t="shared" si="48"/>
        <v>26.85307692307692</v>
      </c>
      <c r="K18" s="26">
        <v>88</v>
      </c>
      <c r="L18" s="43">
        <f t="shared" si="65"/>
        <v>12</v>
      </c>
      <c r="M18" s="28">
        <f>((F18*1)/I18)*100</f>
        <v>15.384615384615385</v>
      </c>
      <c r="N18" s="43">
        <f>((2*E18+2*F18)/I18)*100</f>
        <v>61.53846153846154</v>
      </c>
      <c r="O18" s="28">
        <f t="shared" si="66"/>
        <v>7.6923076923076934</v>
      </c>
      <c r="P18" s="28">
        <f>(D18-1)/I18*100</f>
        <v>15.384615384615385</v>
      </c>
      <c r="Q18" s="23">
        <v>1419</v>
      </c>
      <c r="R18" s="29">
        <f t="shared" si="49"/>
        <v>18447</v>
      </c>
      <c r="S18" s="43">
        <f t="shared" si="0"/>
        <v>2.6730769230769234</v>
      </c>
      <c r="T18" s="21">
        <v>453.8</v>
      </c>
      <c r="U18" s="24">
        <v>349.08</v>
      </c>
      <c r="V18" s="32">
        <f t="shared" si="93"/>
        <v>76.923754958131326</v>
      </c>
      <c r="W18" s="22">
        <v>1957</v>
      </c>
      <c r="X18" s="40" t="s">
        <v>18</v>
      </c>
      <c r="Y18" s="44">
        <v>36.86</v>
      </c>
      <c r="Z18" s="45">
        <f t="shared" si="67"/>
        <v>1.2133664738399998</v>
      </c>
      <c r="AA18" s="45">
        <f t="shared" si="68"/>
        <v>0.94444431791999983</v>
      </c>
      <c r="AB18" s="45">
        <f t="shared" si="69"/>
        <v>1.0229335596</v>
      </c>
      <c r="AC18" s="45">
        <f t="shared" si="70"/>
        <v>1.00105950864</v>
      </c>
      <c r="AD18" s="45">
        <f t="shared" si="71"/>
        <v>0.93415064687999994</v>
      </c>
      <c r="AE18" s="45">
        <f t="shared" si="72"/>
        <v>1.1258702699999998</v>
      </c>
      <c r="AF18" s="45">
        <f t="shared" si="73"/>
        <v>1.24038736032</v>
      </c>
      <c r="AG18" s="45">
        <f t="shared" si="74"/>
        <v>0.99333925535999978</v>
      </c>
      <c r="AH18" s="45">
        <f t="shared" si="75"/>
        <v>0.97403862216000003</v>
      </c>
      <c r="AI18" s="45">
        <f t="shared" si="76"/>
        <v>1.0795487503200001</v>
      </c>
      <c r="AJ18" s="45">
        <f t="shared" si="77"/>
        <v>1.1490310298399997</v>
      </c>
      <c r="AK18" s="45">
        <f t="shared" si="78"/>
        <v>1.190205714</v>
      </c>
      <c r="AL18" s="33">
        <f t="shared" si="19"/>
        <v>1.0723646257399999</v>
      </c>
      <c r="AM18" s="46">
        <f t="shared" si="1"/>
        <v>12.867088799999999</v>
      </c>
      <c r="AN18" s="47">
        <f t="shared" si="79"/>
        <v>306.827604270905</v>
      </c>
      <c r="AO18" s="48">
        <f t="shared" si="51"/>
        <v>22.117673990420272</v>
      </c>
      <c r="AP18" s="48">
        <f t="shared" si="52"/>
        <v>17.704849930346107</v>
      </c>
      <c r="AQ18" s="48">
        <f t="shared" si="53"/>
        <v>13.549083582509271</v>
      </c>
      <c r="AR18" s="48">
        <f t="shared" si="54"/>
        <v>7.2833018467243518</v>
      </c>
      <c r="AS18" s="48">
        <f t="shared" si="55"/>
        <v>1.7886932476514215</v>
      </c>
      <c r="AT18" s="48">
        <f t="shared" si="56"/>
        <v>0.14995033213844255</v>
      </c>
      <c r="AU18" s="48">
        <f t="shared" si="57"/>
        <v>2.1421476019777504E-2</v>
      </c>
      <c r="AV18" s="48">
        <f t="shared" si="58"/>
        <v>8.5685904079110017E-2</v>
      </c>
      <c r="AW18" s="48">
        <f t="shared" si="59"/>
        <v>1.4995033213844251</v>
      </c>
      <c r="AX18" s="48">
        <f t="shared" si="60"/>
        <v>9.1148380464153274</v>
      </c>
      <c r="AY18" s="48">
        <f t="shared" si="61"/>
        <v>14.566603693448704</v>
      </c>
      <c r="AZ18" s="48">
        <f t="shared" si="62"/>
        <v>19.2364854657602</v>
      </c>
      <c r="BA18" s="36">
        <f t="shared" si="32"/>
        <v>8.9265075697414495</v>
      </c>
      <c r="BB18" s="49">
        <f>(U12/U8)*BB8</f>
        <v>107.10738009888752</v>
      </c>
      <c r="BC18" s="27">
        <f t="shared" si="63"/>
        <v>46.470000000000006</v>
      </c>
      <c r="BD18" s="50">
        <f t="shared" si="80"/>
        <v>1027.8083103348301</v>
      </c>
      <c r="BE18" s="50">
        <f t="shared" si="81"/>
        <v>822.74437626318365</v>
      </c>
      <c r="BF18" s="50">
        <f t="shared" si="82"/>
        <v>629.62591407920593</v>
      </c>
      <c r="BG18" s="50">
        <f t="shared" si="83"/>
        <v>338.45503681728064</v>
      </c>
      <c r="BH18" s="50">
        <f t="shared" si="84"/>
        <v>83.120575218361566</v>
      </c>
      <c r="BI18" s="50">
        <f t="shared" si="85"/>
        <v>6.9681919344734267</v>
      </c>
      <c r="BJ18" s="50">
        <f t="shared" si="86"/>
        <v>0.99545599063906076</v>
      </c>
      <c r="BK18" s="50">
        <f t="shared" si="87"/>
        <v>3.981823962556243</v>
      </c>
      <c r="BL18" s="50">
        <f t="shared" si="88"/>
        <v>69.68191934473424</v>
      </c>
      <c r="BM18" s="50">
        <f t="shared" si="89"/>
        <v>423.56652401692031</v>
      </c>
      <c r="BN18" s="50">
        <f t="shared" si="90"/>
        <v>676.91007363456129</v>
      </c>
      <c r="BO18" s="50">
        <f t="shared" si="91"/>
        <v>893.91947959387664</v>
      </c>
      <c r="BP18" s="51">
        <f t="shared" si="92"/>
        <v>4977.7776811906233</v>
      </c>
      <c r="BQ18" s="39">
        <f t="shared" si="47"/>
        <v>414.81480676588529</v>
      </c>
    </row>
    <row r="19" spans="1:69" ht="14.25" customHeight="1" x14ac:dyDescent="0.25">
      <c r="A19" s="17">
        <v>18</v>
      </c>
      <c r="B19" s="17">
        <v>1</v>
      </c>
      <c r="C19" s="23">
        <v>0</v>
      </c>
      <c r="D19" s="21">
        <v>11</v>
      </c>
      <c r="E19" s="21">
        <v>16</v>
      </c>
      <c r="F19" s="21">
        <v>14</v>
      </c>
      <c r="G19" s="41">
        <v>41</v>
      </c>
      <c r="H19" s="42">
        <v>56.34</v>
      </c>
      <c r="I19" s="42">
        <f>SUM(1*D19+2*E19+4*F19)</f>
        <v>99</v>
      </c>
      <c r="J19" s="25">
        <f t="shared" si="48"/>
        <v>23.332727272727272</v>
      </c>
      <c r="K19" s="26">
        <v>80</v>
      </c>
      <c r="L19" s="43">
        <f t="shared" si="65"/>
        <v>20</v>
      </c>
      <c r="M19" s="28">
        <f>((F19*2)/I19)*100</f>
        <v>28.28282828282828</v>
      </c>
      <c r="N19" s="43">
        <f>((2*E19+1*F19)/I19)*100</f>
        <v>46.464646464646464</v>
      </c>
      <c r="O19" s="28">
        <f t="shared" si="66"/>
        <v>14.141414141414145</v>
      </c>
      <c r="P19" s="28">
        <f>D19/I19*100</f>
        <v>11.111111111111111</v>
      </c>
      <c r="Q19" s="23">
        <v>1419</v>
      </c>
      <c r="R19" s="29">
        <f t="shared" si="49"/>
        <v>140481</v>
      </c>
      <c r="S19" s="43">
        <f t="shared" si="0"/>
        <v>6.2853535353535364</v>
      </c>
      <c r="T19" s="52">
        <v>3003.12</v>
      </c>
      <c r="U19" s="53">
        <v>2310.09</v>
      </c>
      <c r="V19" s="32">
        <f t="shared" si="93"/>
        <v>76.923000079916889</v>
      </c>
      <c r="W19" s="22">
        <v>1977</v>
      </c>
      <c r="X19" s="40" t="s">
        <v>18</v>
      </c>
      <c r="Y19" s="44">
        <v>36.86</v>
      </c>
      <c r="Z19" s="45">
        <f t="shared" si="67"/>
        <v>8.0296372108200007</v>
      </c>
      <c r="AA19" s="45">
        <f t="shared" si="68"/>
        <v>6.2500039371599998</v>
      </c>
      <c r="AB19" s="45">
        <f t="shared" si="69"/>
        <v>6.7694184333000003</v>
      </c>
      <c r="AC19" s="45">
        <f t="shared" si="70"/>
        <v>6.6246635737200013</v>
      </c>
      <c r="AD19" s="45">
        <f t="shared" si="71"/>
        <v>6.1818840032400004</v>
      </c>
      <c r="AE19" s="45">
        <f t="shared" si="72"/>
        <v>7.4506177725000002</v>
      </c>
      <c r="AF19" s="45">
        <f t="shared" si="73"/>
        <v>8.2084520373600007</v>
      </c>
      <c r="AG19" s="45">
        <f t="shared" si="74"/>
        <v>6.5735736232799997</v>
      </c>
      <c r="AH19" s="45">
        <f t="shared" si="75"/>
        <v>6.4458487471800012</v>
      </c>
      <c r="AI19" s="45">
        <f t="shared" si="76"/>
        <v>7.1440780698600008</v>
      </c>
      <c r="AJ19" s="45">
        <f t="shared" si="77"/>
        <v>7.6038876238199995</v>
      </c>
      <c r="AK19" s="45">
        <f t="shared" si="78"/>
        <v>7.8763673595000006</v>
      </c>
      <c r="AL19" s="33">
        <f t="shared" si="19"/>
        <v>7.0965360326449991</v>
      </c>
      <c r="AM19" s="46">
        <f t="shared" si="1"/>
        <v>85.149917400000007</v>
      </c>
      <c r="AN19" s="47">
        <f t="shared" si="79"/>
        <v>194.64159942482578</v>
      </c>
      <c r="AO19" s="48">
        <f t="shared" si="51"/>
        <v>92.850579963758591</v>
      </c>
      <c r="AP19" s="48">
        <f t="shared" si="52"/>
        <v>74.325427932248402</v>
      </c>
      <c r="AQ19" s="48">
        <f t="shared" si="53"/>
        <v>56.879410970534927</v>
      </c>
      <c r="AR19" s="48">
        <f t="shared" si="54"/>
        <v>30.575493644240119</v>
      </c>
      <c r="AS19" s="48">
        <f t="shared" si="55"/>
        <v>7.5089815273354406</v>
      </c>
      <c r="AT19" s="48">
        <f t="shared" si="56"/>
        <v>0.62949545738141433</v>
      </c>
      <c r="AU19" s="48">
        <f t="shared" si="57"/>
        <v>8.9927922483059169E-2</v>
      </c>
      <c r="AV19" s="48">
        <f t="shared" si="58"/>
        <v>0.35971168993223668</v>
      </c>
      <c r="AW19" s="48">
        <f t="shared" si="59"/>
        <v>6.2949545738141417</v>
      </c>
      <c r="AX19" s="48">
        <f t="shared" si="60"/>
        <v>38.264331016541675</v>
      </c>
      <c r="AY19" s="48">
        <f t="shared" si="61"/>
        <v>61.150987288480238</v>
      </c>
      <c r="AZ19" s="48">
        <f t="shared" si="62"/>
        <v>80.755274389787147</v>
      </c>
      <c r="BA19" s="36">
        <f t="shared" si="32"/>
        <v>37.47371469804478</v>
      </c>
      <c r="BB19" s="49">
        <f>AVERAGE(AN5,AN21,AN20)*U19/1000</f>
        <v>449.63961241529586</v>
      </c>
      <c r="BC19" s="27">
        <f t="shared" si="63"/>
        <v>46.470000000000006</v>
      </c>
      <c r="BD19" s="50">
        <f t="shared" si="80"/>
        <v>4314.7664509158622</v>
      </c>
      <c r="BE19" s="50">
        <f t="shared" si="81"/>
        <v>3453.9026360115836</v>
      </c>
      <c r="BF19" s="50">
        <f t="shared" si="82"/>
        <v>2643.1862278007584</v>
      </c>
      <c r="BG19" s="50">
        <f t="shared" si="83"/>
        <v>1420.8431896478385</v>
      </c>
      <c r="BH19" s="50">
        <f t="shared" si="84"/>
        <v>348.94237157527795</v>
      </c>
      <c r="BI19" s="50">
        <f t="shared" si="85"/>
        <v>29.252653904514329</v>
      </c>
      <c r="BJ19" s="50">
        <f t="shared" si="86"/>
        <v>4.1789505577877604</v>
      </c>
      <c r="BK19" s="50">
        <f t="shared" si="87"/>
        <v>16.715802231151041</v>
      </c>
      <c r="BL19" s="50">
        <f t="shared" si="88"/>
        <v>292.52653904514318</v>
      </c>
      <c r="BM19" s="50">
        <f t="shared" si="89"/>
        <v>1778.143462338692</v>
      </c>
      <c r="BN19" s="50">
        <f t="shared" si="90"/>
        <v>2841.6863792956769</v>
      </c>
      <c r="BO19" s="50">
        <f t="shared" si="91"/>
        <v>3752.6976008934093</v>
      </c>
      <c r="BP19" s="51">
        <f t="shared" si="92"/>
        <v>20896.842264217692</v>
      </c>
      <c r="BQ19" s="39">
        <f t="shared" si="47"/>
        <v>1741.4035220181411</v>
      </c>
    </row>
    <row r="20" spans="1:69" ht="14.25" customHeight="1" x14ac:dyDescent="0.25">
      <c r="A20" s="17">
        <v>19</v>
      </c>
      <c r="B20" s="17">
        <v>1</v>
      </c>
      <c r="C20" s="23">
        <v>0</v>
      </c>
      <c r="D20" s="21">
        <v>20</v>
      </c>
      <c r="E20" s="21">
        <v>18</v>
      </c>
      <c r="F20" s="21">
        <v>15</v>
      </c>
      <c r="G20" s="41">
        <v>53</v>
      </c>
      <c r="H20" s="42">
        <v>45.39</v>
      </c>
      <c r="I20" s="42">
        <f>SUM(1*D20+2*E20+3*F20)</f>
        <v>101</v>
      </c>
      <c r="J20" s="25">
        <f t="shared" si="48"/>
        <v>23.818514851485148</v>
      </c>
      <c r="K20" s="26">
        <v>83</v>
      </c>
      <c r="L20" s="43">
        <f t="shared" si="65"/>
        <v>17</v>
      </c>
      <c r="M20" s="28">
        <f>((F20*1)/I20)*100</f>
        <v>14.85148514851485</v>
      </c>
      <c r="N20" s="43">
        <f>((2*E20+1*F20)/I20)*100</f>
        <v>50.495049504950494</v>
      </c>
      <c r="O20" s="28">
        <f t="shared" si="66"/>
        <v>14.851485148514854</v>
      </c>
      <c r="P20" s="28">
        <f>D20/I20*100</f>
        <v>19.801980198019802</v>
      </c>
      <c r="Q20" s="23">
        <v>1419</v>
      </c>
      <c r="R20" s="29">
        <f t="shared" si="49"/>
        <v>143319</v>
      </c>
      <c r="S20" s="43">
        <f t="shared" si="0"/>
        <v>8.7128712871287135</v>
      </c>
      <c r="T20" s="52">
        <v>3127.48</v>
      </c>
      <c r="U20" s="53">
        <v>2405.75</v>
      </c>
      <c r="V20" s="32">
        <f t="shared" si="93"/>
        <v>76.922953943750244</v>
      </c>
      <c r="W20" s="22">
        <v>1969</v>
      </c>
      <c r="X20" s="40" t="s">
        <v>18</v>
      </c>
      <c r="Y20" s="44">
        <v>36.86</v>
      </c>
      <c r="Z20" s="45">
        <f t="shared" si="67"/>
        <v>8.3621416134999986</v>
      </c>
      <c r="AA20" s="45">
        <f t="shared" si="68"/>
        <v>6.508814362999999</v>
      </c>
      <c r="AB20" s="45">
        <f t="shared" si="69"/>
        <v>7.0497376274999999</v>
      </c>
      <c r="AC20" s="45">
        <f t="shared" si="70"/>
        <v>6.8989885210000006</v>
      </c>
      <c r="AD20" s="45">
        <f t="shared" si="71"/>
        <v>6.4378736069999993</v>
      </c>
      <c r="AE20" s="45">
        <f t="shared" si="72"/>
        <v>7.7591451874999997</v>
      </c>
      <c r="AF20" s="45">
        <f t="shared" si="73"/>
        <v>8.5483610979999991</v>
      </c>
      <c r="AG20" s="45">
        <f t="shared" si="74"/>
        <v>6.8457829539999988</v>
      </c>
      <c r="AH20" s="45">
        <f t="shared" si="75"/>
        <v>6.7127690365000001</v>
      </c>
      <c r="AI20" s="45">
        <f t="shared" si="76"/>
        <v>7.4399117855000005</v>
      </c>
      <c r="AJ20" s="45">
        <f t="shared" si="77"/>
        <v>7.9187618884999988</v>
      </c>
      <c r="AK20" s="45">
        <f t="shared" si="78"/>
        <v>8.2025249124999995</v>
      </c>
      <c r="AL20" s="33">
        <f t="shared" si="19"/>
        <v>7.3904010495416665</v>
      </c>
      <c r="AM20" s="46">
        <f t="shared" si="1"/>
        <v>88.675944999999999</v>
      </c>
      <c r="AN20" s="47">
        <f t="shared" si="79"/>
        <v>227.61118985763275</v>
      </c>
      <c r="AO20" s="48">
        <f t="shared" si="51"/>
        <v>113.07436552999998</v>
      </c>
      <c r="AP20" s="48">
        <f t="shared" si="52"/>
        <v>90.514249985999996</v>
      </c>
      <c r="AQ20" s="48">
        <f t="shared" si="53"/>
        <v>69.26831593</v>
      </c>
      <c r="AR20" s="48">
        <f t="shared" si="54"/>
        <v>37.235142160000002</v>
      </c>
      <c r="AS20" s="48">
        <f t="shared" si="55"/>
        <v>9.1445128539999985</v>
      </c>
      <c r="AT20" s="48">
        <f t="shared" si="56"/>
        <v>0.76660586800000008</v>
      </c>
      <c r="AU20" s="48">
        <f t="shared" si="57"/>
        <v>0.10951512399999999</v>
      </c>
      <c r="AV20" s="48">
        <f t="shared" si="58"/>
        <v>0.43806049599999997</v>
      </c>
      <c r="AW20" s="48">
        <f t="shared" si="59"/>
        <v>7.666058679999999</v>
      </c>
      <c r="AX20" s="48">
        <f t="shared" si="60"/>
        <v>46.598685261999996</v>
      </c>
      <c r="AY20" s="48">
        <f t="shared" si="61"/>
        <v>74.470284320000005</v>
      </c>
      <c r="AZ20" s="48">
        <f t="shared" si="62"/>
        <v>98.344581351999992</v>
      </c>
      <c r="BA20" s="36">
        <f t="shared" si="32"/>
        <v>45.635864796833339</v>
      </c>
      <c r="BB20" s="49">
        <f>547575.62/1000</f>
        <v>547.57561999999996</v>
      </c>
      <c r="BC20" s="27">
        <f t="shared" si="63"/>
        <v>46.470000000000006</v>
      </c>
      <c r="BD20" s="50">
        <f t="shared" si="80"/>
        <v>5254.5657661791001</v>
      </c>
      <c r="BE20" s="50">
        <f t="shared" si="81"/>
        <v>4206.1971968494199</v>
      </c>
      <c r="BF20" s="50">
        <f t="shared" si="82"/>
        <v>3218.8986412671006</v>
      </c>
      <c r="BG20" s="50">
        <f t="shared" si="83"/>
        <v>1730.3170561752004</v>
      </c>
      <c r="BH20" s="50">
        <f t="shared" si="84"/>
        <v>424.94551232537998</v>
      </c>
      <c r="BI20" s="50">
        <f t="shared" si="85"/>
        <v>35.624174685960007</v>
      </c>
      <c r="BJ20" s="50">
        <f t="shared" si="86"/>
        <v>5.0891678122800004</v>
      </c>
      <c r="BK20" s="50">
        <f t="shared" si="87"/>
        <v>20.356671249120001</v>
      </c>
      <c r="BL20" s="50">
        <f t="shared" si="88"/>
        <v>356.24174685960003</v>
      </c>
      <c r="BM20" s="50">
        <f t="shared" si="89"/>
        <v>2165.4409041251402</v>
      </c>
      <c r="BN20" s="50">
        <f t="shared" si="90"/>
        <v>3460.6341123504008</v>
      </c>
      <c r="BO20" s="50">
        <f t="shared" si="91"/>
        <v>4570.0726954274405</v>
      </c>
      <c r="BP20" s="51">
        <f t="shared" si="92"/>
        <v>25448.383645306141</v>
      </c>
      <c r="BQ20" s="39">
        <f t="shared" si="47"/>
        <v>2120.6986371088451</v>
      </c>
    </row>
    <row r="21" spans="1:69" ht="14.25" customHeight="1" x14ac:dyDescent="0.25">
      <c r="A21" s="17">
        <v>20</v>
      </c>
      <c r="B21" s="17">
        <v>1</v>
      </c>
      <c r="C21" s="23">
        <v>0</v>
      </c>
      <c r="D21" s="21">
        <v>10</v>
      </c>
      <c r="E21" s="21">
        <v>14</v>
      </c>
      <c r="F21" s="21">
        <v>17</v>
      </c>
      <c r="G21" s="41">
        <v>41</v>
      </c>
      <c r="H21" s="42">
        <v>56.05</v>
      </c>
      <c r="I21" s="42">
        <f>SUM(1*D21+2*E21+5*F21)</f>
        <v>123</v>
      </c>
      <c r="J21" s="25">
        <f t="shared" si="48"/>
        <v>18.68333333333333</v>
      </c>
      <c r="K21" s="26">
        <v>80</v>
      </c>
      <c r="L21" s="43">
        <f t="shared" si="65"/>
        <v>20</v>
      </c>
      <c r="M21" s="28">
        <f>((F21*2)/I21)*100</f>
        <v>27.64227642276423</v>
      </c>
      <c r="N21" s="43">
        <f>((2*E21+2*F21)/I21)*100</f>
        <v>50.40650406504065</v>
      </c>
      <c r="O21" s="28">
        <f t="shared" si="66"/>
        <v>13.82113821138212</v>
      </c>
      <c r="P21" s="28">
        <f>D21/I21*100</f>
        <v>8.1300813008130071</v>
      </c>
      <c r="Q21" s="23">
        <v>1419</v>
      </c>
      <c r="R21" s="29">
        <f>Q21*I21</f>
        <v>174537</v>
      </c>
      <c r="S21" s="43">
        <f t="shared" si="0"/>
        <v>5.95528455284553</v>
      </c>
      <c r="T21" s="52">
        <v>2987.82</v>
      </c>
      <c r="U21" s="53">
        <v>2298.23</v>
      </c>
      <c r="V21" s="32">
        <f>U21/T21*100</f>
        <v>76.919961711214185</v>
      </c>
      <c r="W21" s="22">
        <v>1977</v>
      </c>
      <c r="X21" s="40" t="s">
        <v>18</v>
      </c>
      <c r="Y21" s="44">
        <v>36.86</v>
      </c>
      <c r="Z21" s="45">
        <f t="shared" si="67"/>
        <v>7.9884130605399983</v>
      </c>
      <c r="AA21" s="45">
        <f t="shared" si="68"/>
        <v>6.2179164225199992</v>
      </c>
      <c r="AB21" s="45">
        <f t="shared" si="69"/>
        <v>6.7346642450999994</v>
      </c>
      <c r="AC21" s="45">
        <f t="shared" si="70"/>
        <v>6.5906525568400003</v>
      </c>
      <c r="AD21" s="45">
        <f t="shared" si="71"/>
        <v>6.1501462162799996</v>
      </c>
      <c r="AE21" s="45">
        <f t="shared" si="72"/>
        <v>7.4123663074999984</v>
      </c>
      <c r="AF21" s="45">
        <f t="shared" si="73"/>
        <v>8.1663098519199995</v>
      </c>
      <c r="AG21" s="45">
        <f t="shared" si="74"/>
        <v>6.5398249021599986</v>
      </c>
      <c r="AH21" s="45">
        <f t="shared" si="75"/>
        <v>6.41275576546</v>
      </c>
      <c r="AI21" s="45">
        <f t="shared" si="76"/>
        <v>7.1074003794199996</v>
      </c>
      <c r="AJ21" s="45">
        <f t="shared" si="77"/>
        <v>7.5648492715399982</v>
      </c>
      <c r="AK21" s="45">
        <f t="shared" si="78"/>
        <v>7.8359300964999994</v>
      </c>
      <c r="AL21" s="33">
        <f t="shared" si="19"/>
        <v>7.0601024229816645</v>
      </c>
      <c r="AM21" s="46">
        <f t="shared" si="1"/>
        <v>84.712757799999991</v>
      </c>
      <c r="AN21" s="27">
        <f t="shared" si="79"/>
        <v>206.91897677778118</v>
      </c>
      <c r="AO21" s="35">
        <f t="shared" si="51"/>
        <v>98.200538100000003</v>
      </c>
      <c r="AP21" s="35">
        <f t="shared" si="52"/>
        <v>78.607985220000003</v>
      </c>
      <c r="AQ21" s="35">
        <f t="shared" si="53"/>
        <v>60.156746100000007</v>
      </c>
      <c r="AR21" s="35">
        <f t="shared" si="54"/>
        <v>32.337223200000004</v>
      </c>
      <c r="AS21" s="35">
        <f t="shared" si="55"/>
        <v>7.9416415800000006</v>
      </c>
      <c r="AT21" s="35">
        <f t="shared" si="56"/>
        <v>0.66576636000000011</v>
      </c>
      <c r="AU21" s="35">
        <f t="shared" si="57"/>
        <v>9.510948000000001E-2</v>
      </c>
      <c r="AV21" s="35">
        <f t="shared" si="58"/>
        <v>0.38043792000000004</v>
      </c>
      <c r="AW21" s="35">
        <f t="shared" si="59"/>
        <v>6.6576636000000002</v>
      </c>
      <c r="AX21" s="35">
        <f t="shared" si="60"/>
        <v>40.469083740000002</v>
      </c>
      <c r="AY21" s="35">
        <f t="shared" si="61"/>
        <v>64.674446400000008</v>
      </c>
      <c r="AZ21" s="35">
        <f t="shared" si="62"/>
        <v>85.40831304000001</v>
      </c>
      <c r="BA21" s="36">
        <f t="shared" si="32"/>
        <v>39.632912895000004</v>
      </c>
      <c r="BB21" s="46">
        <f>475547.4/1000</f>
        <v>475.54740000000004</v>
      </c>
      <c r="BC21" s="27">
        <f t="shared" si="63"/>
        <v>46.470000000000006</v>
      </c>
      <c r="BD21" s="50">
        <f t="shared" si="80"/>
        <v>4563.3790055070003</v>
      </c>
      <c r="BE21" s="50">
        <f t="shared" si="81"/>
        <v>3652.9130731734008</v>
      </c>
      <c r="BF21" s="50">
        <f t="shared" si="82"/>
        <v>2795.4839912670009</v>
      </c>
      <c r="BG21" s="50">
        <f t="shared" si="83"/>
        <v>1502.7107621040004</v>
      </c>
      <c r="BH21" s="50">
        <f t="shared" si="84"/>
        <v>369.0480842226001</v>
      </c>
      <c r="BI21" s="50">
        <f t="shared" si="85"/>
        <v>30.938162749200011</v>
      </c>
      <c r="BJ21" s="50">
        <f t="shared" si="86"/>
        <v>4.4197375356000013</v>
      </c>
      <c r="BK21" s="50">
        <f t="shared" si="87"/>
        <v>17.678950142400005</v>
      </c>
      <c r="BL21" s="50">
        <f t="shared" si="88"/>
        <v>309.38162749200006</v>
      </c>
      <c r="BM21" s="50">
        <f t="shared" si="89"/>
        <v>1880.5983213978004</v>
      </c>
      <c r="BN21" s="50">
        <f t="shared" si="90"/>
        <v>3005.4215242080008</v>
      </c>
      <c r="BO21" s="50">
        <f t="shared" si="91"/>
        <v>3968.9243069688009</v>
      </c>
      <c r="BP21" s="51">
        <f t="shared" si="92"/>
        <v>22100.897546767806</v>
      </c>
      <c r="BQ21" s="39">
        <f t="shared" si="47"/>
        <v>1841.7414622306505</v>
      </c>
    </row>
    <row r="22" spans="1:69" ht="14.25" customHeight="1" x14ac:dyDescent="0.25">
      <c r="A22" s="17">
        <v>21</v>
      </c>
      <c r="B22" s="90">
        <v>1</v>
      </c>
      <c r="C22" s="23">
        <v>0</v>
      </c>
      <c r="D22" s="21">
        <v>16</v>
      </c>
      <c r="E22" s="21">
        <v>21</v>
      </c>
      <c r="F22" s="21">
        <v>23</v>
      </c>
      <c r="G22" s="41">
        <v>60</v>
      </c>
      <c r="H22" s="42">
        <v>47.25</v>
      </c>
      <c r="I22" s="42">
        <f>SUM(1*D22+2*E22+3*F22)</f>
        <v>127</v>
      </c>
      <c r="J22" s="25">
        <f t="shared" si="48"/>
        <v>22.322834645669293</v>
      </c>
      <c r="K22" s="26">
        <v>82</v>
      </c>
      <c r="L22" s="43">
        <f t="shared" si="65"/>
        <v>18</v>
      </c>
      <c r="M22" s="28">
        <f>((F22*1)/I22)*100</f>
        <v>18.110236220472441</v>
      </c>
      <c r="N22" s="43">
        <f>((2*E22+1*F22)/I22)*100</f>
        <v>51.181102362204726</v>
      </c>
      <c r="O22" s="28">
        <f t="shared" si="66"/>
        <v>18.110236220472444</v>
      </c>
      <c r="P22" s="28">
        <f>D22/I22*100</f>
        <v>12.598425196850393</v>
      </c>
      <c r="Q22" s="23">
        <v>1419</v>
      </c>
      <c r="R22" s="29">
        <f t="shared" si="49"/>
        <v>180213</v>
      </c>
      <c r="S22" s="43">
        <f t="shared" si="0"/>
        <v>8.5275590551181111</v>
      </c>
      <c r="T22" s="52">
        <v>3685.15</v>
      </c>
      <c r="U22" s="53">
        <v>2834.73</v>
      </c>
      <c r="V22" s="32">
        <f t="shared" si="93"/>
        <v>76.923056049278856</v>
      </c>
      <c r="W22" s="22">
        <v>1973</v>
      </c>
      <c r="X22" s="40" t="s">
        <v>18</v>
      </c>
      <c r="Y22" s="44">
        <v>36.86</v>
      </c>
      <c r="Z22" s="45">
        <f t="shared" si="67"/>
        <v>9.8532323375399997</v>
      </c>
      <c r="AA22" s="45">
        <f t="shared" si="68"/>
        <v>7.6694300485199998</v>
      </c>
      <c r="AB22" s="45">
        <f t="shared" si="69"/>
        <v>8.3068077501000008</v>
      </c>
      <c r="AC22" s="45">
        <f t="shared" si="70"/>
        <v>8.1291778988400019</v>
      </c>
      <c r="AD22" s="45">
        <f t="shared" si="71"/>
        <v>7.5858395302800004</v>
      </c>
      <c r="AE22" s="45">
        <f t="shared" si="72"/>
        <v>9.1427129325000003</v>
      </c>
      <c r="AF22" s="45">
        <f t="shared" si="73"/>
        <v>10.072657447920001</v>
      </c>
      <c r="AG22" s="45">
        <f t="shared" si="74"/>
        <v>8.0664850101599992</v>
      </c>
      <c r="AH22" s="45">
        <f t="shared" si="75"/>
        <v>7.9097527884600005</v>
      </c>
      <c r="AI22" s="45">
        <f t="shared" si="76"/>
        <v>8.7665556004200003</v>
      </c>
      <c r="AJ22" s="45">
        <f t="shared" si="77"/>
        <v>9.3307915985399994</v>
      </c>
      <c r="AK22" s="45">
        <f t="shared" si="78"/>
        <v>9.6651536715000006</v>
      </c>
      <c r="AL22" s="33">
        <f t="shared" si="19"/>
        <v>8.7082163845650005</v>
      </c>
      <c r="AM22" s="46">
        <f t="shared" si="1"/>
        <v>104.48814780000001</v>
      </c>
      <c r="AN22" s="47">
        <f t="shared" si="79"/>
        <v>188.50291074834809</v>
      </c>
      <c r="AO22" s="48">
        <f t="shared" si="51"/>
        <v>110.34427780233976</v>
      </c>
      <c r="AP22" s="48">
        <f t="shared" si="52"/>
        <v>88.328857727490387</v>
      </c>
      <c r="AQ22" s="48">
        <f t="shared" si="53"/>
        <v>67.595889307486587</v>
      </c>
      <c r="AR22" s="48">
        <f t="shared" si="54"/>
        <v>36.336130220625208</v>
      </c>
      <c r="AS22" s="48">
        <f t="shared" si="55"/>
        <v>8.9237260983006017</v>
      </c>
      <c r="AT22" s="48">
        <f t="shared" si="56"/>
        <v>0.74809679865993073</v>
      </c>
      <c r="AU22" s="48">
        <f t="shared" si="57"/>
        <v>0.10687097123713295</v>
      </c>
      <c r="AV22" s="48">
        <f t="shared" si="58"/>
        <v>0.42748388494853179</v>
      </c>
      <c r="AW22" s="48">
        <f t="shared" si="59"/>
        <v>7.480967986599306</v>
      </c>
      <c r="AX22" s="48">
        <f t="shared" si="60"/>
        <v>45.47359826140007</v>
      </c>
      <c r="AY22" s="48">
        <f t="shared" si="61"/>
        <v>72.672260441250415</v>
      </c>
      <c r="AZ22" s="48">
        <f t="shared" si="62"/>
        <v>95.970132170945391</v>
      </c>
      <c r="BA22" s="36">
        <f t="shared" si="32"/>
        <v>44.534024305940278</v>
      </c>
      <c r="BB22" s="49">
        <f>AVERAGE(AN5,AN20)*U22/1000</f>
        <v>534.35485618566474</v>
      </c>
      <c r="BC22" s="27">
        <f t="shared" si="63"/>
        <v>46.470000000000006</v>
      </c>
      <c r="BD22" s="50">
        <f t="shared" si="80"/>
        <v>5127.6985894747295</v>
      </c>
      <c r="BE22" s="50">
        <f t="shared" si="81"/>
        <v>4104.6420185964789</v>
      </c>
      <c r="BF22" s="50">
        <f t="shared" si="82"/>
        <v>3141.180976118902</v>
      </c>
      <c r="BG22" s="50">
        <f t="shared" si="83"/>
        <v>1688.5399713524537</v>
      </c>
      <c r="BH22" s="50">
        <f t="shared" si="84"/>
        <v>414.68555178802899</v>
      </c>
      <c r="BI22" s="50">
        <f t="shared" si="85"/>
        <v>34.764058233726985</v>
      </c>
      <c r="BJ22" s="50">
        <f t="shared" si="86"/>
        <v>4.9662940333895689</v>
      </c>
      <c r="BK22" s="50">
        <f t="shared" si="87"/>
        <v>19.865176133558275</v>
      </c>
      <c r="BL22" s="50">
        <f t="shared" si="88"/>
        <v>347.64058233726979</v>
      </c>
      <c r="BM22" s="50">
        <f t="shared" si="89"/>
        <v>2113.1581112072618</v>
      </c>
      <c r="BN22" s="50">
        <f t="shared" si="90"/>
        <v>3377.0799427049074</v>
      </c>
      <c r="BO22" s="50">
        <f t="shared" si="91"/>
        <v>4459.7320419838325</v>
      </c>
      <c r="BP22" s="51">
        <f t="shared" si="92"/>
        <v>24833.953313964535</v>
      </c>
      <c r="BQ22" s="39">
        <f t="shared" si="47"/>
        <v>2069.4961094970445</v>
      </c>
    </row>
    <row r="23" spans="1:69" ht="14.25" customHeight="1" x14ac:dyDescent="0.25">
      <c r="A23" s="17">
        <v>22</v>
      </c>
      <c r="B23" s="17">
        <v>1</v>
      </c>
      <c r="C23" s="23">
        <v>0</v>
      </c>
      <c r="D23" s="21">
        <v>9</v>
      </c>
      <c r="E23" s="21">
        <v>8</v>
      </c>
      <c r="F23" s="21">
        <v>8</v>
      </c>
      <c r="G23" s="41">
        <v>25</v>
      </c>
      <c r="H23" s="42">
        <v>43.050399999999996</v>
      </c>
      <c r="I23" s="42">
        <f t="shared" ref="I23:I29" si="94">SUM(1*D23+2*E23+3*F23)</f>
        <v>49</v>
      </c>
      <c r="J23" s="25">
        <f t="shared" si="48"/>
        <v>21.964489795918368</v>
      </c>
      <c r="K23" s="26">
        <v>81</v>
      </c>
      <c r="L23" s="43">
        <f t="shared" si="65"/>
        <v>19</v>
      </c>
      <c r="M23" s="28">
        <f>((F23*1)/I23)*100</f>
        <v>16.326530612244898</v>
      </c>
      <c r="N23" s="43">
        <f>(2*E23+1*F23)/I23*100</f>
        <v>48.979591836734691</v>
      </c>
      <c r="O23" s="28">
        <f t="shared" si="66"/>
        <v>16.326530612244895</v>
      </c>
      <c r="P23" s="28">
        <f>D23/I23*100</f>
        <v>18.367346938775512</v>
      </c>
      <c r="Q23" s="23">
        <v>1419</v>
      </c>
      <c r="R23" s="29">
        <f t="shared" si="49"/>
        <v>69531</v>
      </c>
      <c r="S23" s="43">
        <f t="shared" si="0"/>
        <v>6.3316326530612237</v>
      </c>
      <c r="T23" s="52">
        <v>1672</v>
      </c>
      <c r="U23" s="53">
        <v>1076.26</v>
      </c>
      <c r="V23" s="32">
        <f t="shared" si="93"/>
        <v>64.369617224880386</v>
      </c>
      <c r="W23" s="22">
        <v>1975</v>
      </c>
      <c r="X23" s="40" t="s">
        <v>18</v>
      </c>
      <c r="Y23" s="44">
        <v>36.86</v>
      </c>
      <c r="Z23" s="45">
        <f t="shared" si="67"/>
        <v>3.7409699814799997</v>
      </c>
      <c r="AA23" s="45">
        <f t="shared" si="68"/>
        <v>2.9118472602399996</v>
      </c>
      <c r="AB23" s="45">
        <f t="shared" si="69"/>
        <v>3.1538400162000002</v>
      </c>
      <c r="AC23" s="45">
        <f t="shared" si="70"/>
        <v>3.0863994120800005</v>
      </c>
      <c r="AD23" s="45">
        <f t="shared" si="71"/>
        <v>2.8801105053599998</v>
      </c>
      <c r="AE23" s="45">
        <f t="shared" si="72"/>
        <v>3.4712075649999998</v>
      </c>
      <c r="AF23" s="45">
        <f t="shared" si="73"/>
        <v>3.8242789630400003</v>
      </c>
      <c r="AG23" s="45">
        <f t="shared" si="74"/>
        <v>3.0625968459199999</v>
      </c>
      <c r="AH23" s="45">
        <f t="shared" si="75"/>
        <v>3.0030904305200004</v>
      </c>
      <c r="AI23" s="45">
        <f t="shared" si="76"/>
        <v>3.3283921680400002</v>
      </c>
      <c r="AJ23" s="45">
        <f t="shared" si="77"/>
        <v>3.5426152634799997</v>
      </c>
      <c r="AK23" s="45">
        <f t="shared" si="78"/>
        <v>3.6695622829999999</v>
      </c>
      <c r="AL23" s="33">
        <f t="shared" si="19"/>
        <v>3.3062425578633334</v>
      </c>
      <c r="AM23" s="46">
        <f t="shared" si="1"/>
        <v>39.670943600000001</v>
      </c>
      <c r="AN23" s="47">
        <f t="shared" si="79"/>
        <v>257.29796645341986</v>
      </c>
      <c r="AO23" s="48">
        <f t="shared" si="51"/>
        <v>57.183878685970051</v>
      </c>
      <c r="AP23" s="48">
        <f t="shared" si="52"/>
        <v>45.774794899713562</v>
      </c>
      <c r="AQ23" s="48">
        <f t="shared" si="53"/>
        <v>35.030317935957441</v>
      </c>
      <c r="AR23" s="48">
        <f t="shared" si="54"/>
        <v>18.830526637510722</v>
      </c>
      <c r="AS23" s="48">
        <f t="shared" si="55"/>
        <v>4.6245558065651329</v>
      </c>
      <c r="AT23" s="48">
        <f t="shared" si="56"/>
        <v>0.38768731312522076</v>
      </c>
      <c r="AU23" s="48">
        <f t="shared" si="57"/>
        <v>5.5383901875031533E-2</v>
      </c>
      <c r="AV23" s="48">
        <f t="shared" si="58"/>
        <v>0.22153560750012613</v>
      </c>
      <c r="AW23" s="48">
        <f t="shared" si="59"/>
        <v>3.8768731312522067</v>
      </c>
      <c r="AX23" s="48">
        <f t="shared" si="60"/>
        <v>23.565850247825914</v>
      </c>
      <c r="AY23" s="48">
        <f t="shared" si="61"/>
        <v>37.661053275021445</v>
      </c>
      <c r="AZ23" s="48">
        <f t="shared" si="62"/>
        <v>49.734743883778314</v>
      </c>
      <c r="BA23" s="36">
        <f t="shared" si="32"/>
        <v>23.078933443841265</v>
      </c>
      <c r="BB23" s="49">
        <f>AVERAGE(AN4,AN7)*U23/1000</f>
        <v>276.91950937515765</v>
      </c>
      <c r="BC23" s="27">
        <f t="shared" si="63"/>
        <v>46.470000000000006</v>
      </c>
      <c r="BD23" s="50">
        <f t="shared" si="80"/>
        <v>2657.3348425370286</v>
      </c>
      <c r="BE23" s="50">
        <f t="shared" si="81"/>
        <v>2127.1547189896896</v>
      </c>
      <c r="BF23" s="50">
        <f t="shared" si="82"/>
        <v>1627.8588744839426</v>
      </c>
      <c r="BG23" s="50">
        <f t="shared" si="83"/>
        <v>875.0545728451234</v>
      </c>
      <c r="BH23" s="50">
        <f t="shared" si="84"/>
        <v>214.90310833108174</v>
      </c>
      <c r="BI23" s="50">
        <f t="shared" si="85"/>
        <v>18.015829440929011</v>
      </c>
      <c r="BJ23" s="50">
        <f t="shared" si="86"/>
        <v>2.5736899201327157</v>
      </c>
      <c r="BK23" s="50">
        <f t="shared" si="87"/>
        <v>10.294759680530863</v>
      </c>
      <c r="BL23" s="50">
        <f t="shared" si="88"/>
        <v>180.15829440929008</v>
      </c>
      <c r="BM23" s="50">
        <f t="shared" si="89"/>
        <v>1095.1050610164702</v>
      </c>
      <c r="BN23" s="50">
        <f t="shared" si="90"/>
        <v>1750.1091456902468</v>
      </c>
      <c r="BO23" s="50">
        <f t="shared" si="91"/>
        <v>2311.1735482791787</v>
      </c>
      <c r="BP23" s="51">
        <f t="shared" si="92"/>
        <v>12869.736445623645</v>
      </c>
      <c r="BQ23" s="39">
        <f t="shared" si="47"/>
        <v>1072.4780371353038</v>
      </c>
    </row>
    <row r="24" spans="1:69" ht="14.25" customHeight="1" x14ac:dyDescent="0.25">
      <c r="A24" s="17">
        <v>23</v>
      </c>
      <c r="B24" s="17">
        <v>1</v>
      </c>
      <c r="C24" s="23">
        <v>0</v>
      </c>
      <c r="D24" s="21">
        <v>8</v>
      </c>
      <c r="E24" s="21">
        <v>9</v>
      </c>
      <c r="F24" s="21">
        <v>8</v>
      </c>
      <c r="G24" s="41">
        <v>25</v>
      </c>
      <c r="H24" s="42">
        <v>43.1252</v>
      </c>
      <c r="I24" s="42">
        <f t="shared" si="94"/>
        <v>50</v>
      </c>
      <c r="J24" s="25">
        <f t="shared" si="48"/>
        <v>21.562599999999996</v>
      </c>
      <c r="K24" s="26">
        <v>81</v>
      </c>
      <c r="L24" s="43">
        <f t="shared" si="65"/>
        <v>19</v>
      </c>
      <c r="M24" s="28">
        <f>((F24*1)/I24)*100</f>
        <v>16</v>
      </c>
      <c r="N24" s="43">
        <f>(((2*E24+2*F24)+1)/I24)*100</f>
        <v>70</v>
      </c>
      <c r="O24" s="28">
        <f>100-(M24+N24+P24)</f>
        <v>8</v>
      </c>
      <c r="P24" s="28">
        <f>D24-1/I24*100</f>
        <v>6</v>
      </c>
      <c r="Q24" s="23">
        <v>1419</v>
      </c>
      <c r="R24" s="29">
        <f t="shared" si="49"/>
        <v>70950</v>
      </c>
      <c r="S24" s="43">
        <f t="shared" si="0"/>
        <v>4</v>
      </c>
      <c r="T24" s="52">
        <v>1672</v>
      </c>
      <c r="U24" s="53">
        <v>1078.1300000000001</v>
      </c>
      <c r="V24" s="32">
        <f t="shared" si="93"/>
        <v>64.481459330143537</v>
      </c>
      <c r="W24" s="22">
        <v>1975</v>
      </c>
      <c r="X24" s="40" t="s">
        <v>18</v>
      </c>
      <c r="Y24" s="44">
        <v>36.86</v>
      </c>
      <c r="Z24" s="45">
        <f t="shared" si="67"/>
        <v>3.74746991074</v>
      </c>
      <c r="AA24" s="45">
        <f t="shared" si="68"/>
        <v>2.91690659012</v>
      </c>
      <c r="AB24" s="45">
        <f t="shared" si="69"/>
        <v>3.1593198081000002</v>
      </c>
      <c r="AC24" s="45">
        <f t="shared" si="70"/>
        <v>3.0917620260400005</v>
      </c>
      <c r="AD24" s="45">
        <f t="shared" si="71"/>
        <v>2.8851146926800002</v>
      </c>
      <c r="AE24" s="45">
        <f t="shared" si="72"/>
        <v>3.4772387825000002</v>
      </c>
      <c r="AF24" s="45">
        <f t="shared" si="73"/>
        <v>3.8309236415200001</v>
      </c>
      <c r="AG24" s="45">
        <f t="shared" si="74"/>
        <v>3.0679181029599998</v>
      </c>
      <c r="AH24" s="45">
        <f t="shared" si="75"/>
        <v>3.0083082952600004</v>
      </c>
      <c r="AI24" s="45">
        <f t="shared" si="76"/>
        <v>3.3341752440200003</v>
      </c>
      <c r="AJ24" s="45">
        <f t="shared" si="77"/>
        <v>3.5487705517400001</v>
      </c>
      <c r="AK24" s="45">
        <f t="shared" si="78"/>
        <v>3.6759381415000001</v>
      </c>
      <c r="AL24" s="33">
        <f t="shared" si="19"/>
        <v>3.3119871489316668</v>
      </c>
      <c r="AM24" s="46">
        <f t="shared" si="1"/>
        <v>39.739871800000003</v>
      </c>
      <c r="AN24" s="47">
        <f t="shared" si="79"/>
        <v>257.29796645341986</v>
      </c>
      <c r="AO24" s="48">
        <f t="shared" si="51"/>
        <v>57.283235582205883</v>
      </c>
      <c r="AP24" s="48">
        <f t="shared" si="52"/>
        <v>45.854328531421949</v>
      </c>
      <c r="AQ24" s="48">
        <f t="shared" si="53"/>
        <v>35.091183056411836</v>
      </c>
      <c r="AR24" s="48">
        <f t="shared" si="54"/>
        <v>18.86324464692494</v>
      </c>
      <c r="AS24" s="48">
        <f t="shared" si="55"/>
        <v>4.6325909647595074</v>
      </c>
      <c r="AT24" s="48">
        <f t="shared" si="56"/>
        <v>0.38836091920139587</v>
      </c>
      <c r="AU24" s="48">
        <f t="shared" si="57"/>
        <v>5.548013131448512E-2</v>
      </c>
      <c r="AV24" s="48">
        <f t="shared" si="58"/>
        <v>0.22192052525794048</v>
      </c>
      <c r="AW24" s="48">
        <f t="shared" si="59"/>
        <v>3.8836091920139579</v>
      </c>
      <c r="AX24" s="48">
        <f t="shared" si="60"/>
        <v>23.606795874313416</v>
      </c>
      <c r="AY24" s="48">
        <f t="shared" si="61"/>
        <v>37.72648929384988</v>
      </c>
      <c r="AZ24" s="48">
        <f t="shared" si="62"/>
        <v>49.821157920407636</v>
      </c>
      <c r="BA24" s="36">
        <f t="shared" si="32"/>
        <v>23.119033053173567</v>
      </c>
      <c r="BB24" s="49">
        <f>AVERAGE(AN4,AN7)*U24/1000</f>
        <v>277.40065657242559</v>
      </c>
      <c r="BC24" s="27">
        <f t="shared" si="63"/>
        <v>46.470000000000006</v>
      </c>
      <c r="BD24" s="50">
        <f t="shared" si="80"/>
        <v>2661.9519575051077</v>
      </c>
      <c r="BE24" s="50">
        <f t="shared" si="81"/>
        <v>2130.8506468551782</v>
      </c>
      <c r="BF24" s="50">
        <f t="shared" si="82"/>
        <v>1630.6872766314582</v>
      </c>
      <c r="BG24" s="50">
        <f t="shared" si="83"/>
        <v>876.57497874260207</v>
      </c>
      <c r="BH24" s="50">
        <f t="shared" si="84"/>
        <v>215.27650213237433</v>
      </c>
      <c r="BI24" s="50">
        <f t="shared" si="85"/>
        <v>18.047131915288869</v>
      </c>
      <c r="BJ24" s="50">
        <f t="shared" si="86"/>
        <v>2.5781617021841239</v>
      </c>
      <c r="BK24" s="50">
        <f t="shared" si="87"/>
        <v>10.312646808736496</v>
      </c>
      <c r="BL24" s="50">
        <f t="shared" si="88"/>
        <v>180.47131915288864</v>
      </c>
      <c r="BM24" s="50">
        <f t="shared" si="89"/>
        <v>1097.0078042793446</v>
      </c>
      <c r="BN24" s="50">
        <f t="shared" si="90"/>
        <v>1753.1499574852041</v>
      </c>
      <c r="BO24" s="50">
        <f t="shared" si="91"/>
        <v>2315.1892085613431</v>
      </c>
      <c r="BP24" s="51">
        <f t="shared" si="92"/>
        <v>12892.09759177171</v>
      </c>
      <c r="BQ24" s="39">
        <f>AVERAGE(BD24:BO24)</f>
        <v>1074.3414659809757</v>
      </c>
    </row>
    <row r="25" spans="1:69" ht="14.25" customHeight="1" x14ac:dyDescent="0.25">
      <c r="A25" s="17">
        <v>24</v>
      </c>
      <c r="B25" s="17">
        <v>1</v>
      </c>
      <c r="C25" s="23">
        <v>0</v>
      </c>
      <c r="D25" s="21">
        <v>8</v>
      </c>
      <c r="E25" s="21">
        <v>9</v>
      </c>
      <c r="F25" s="21">
        <v>8</v>
      </c>
      <c r="G25" s="41">
        <v>25</v>
      </c>
      <c r="H25" s="42">
        <v>43.125200000000007</v>
      </c>
      <c r="I25" s="42">
        <f t="shared" si="94"/>
        <v>50</v>
      </c>
      <c r="J25" s="25">
        <f t="shared" si="48"/>
        <v>21.562600000000003</v>
      </c>
      <c r="K25" s="26">
        <v>81</v>
      </c>
      <c r="L25" s="43">
        <f t="shared" si="65"/>
        <v>19</v>
      </c>
      <c r="M25" s="28">
        <f>((F25*1)/I25)*100</f>
        <v>16</v>
      </c>
      <c r="N25" s="43">
        <f>((2*E25+1*F25)/I25)*100</f>
        <v>52</v>
      </c>
      <c r="O25" s="28">
        <f t="shared" si="66"/>
        <v>16</v>
      </c>
      <c r="P25" s="28">
        <f>D25/I25*100</f>
        <v>16</v>
      </c>
      <c r="Q25" s="23">
        <v>1419</v>
      </c>
      <c r="R25" s="29">
        <f t="shared" si="49"/>
        <v>70950</v>
      </c>
      <c r="S25" s="43">
        <f t="shared" si="0"/>
        <v>6</v>
      </c>
      <c r="T25" s="52">
        <v>1672</v>
      </c>
      <c r="U25" s="53">
        <v>1078.1300000000001</v>
      </c>
      <c r="V25" s="32">
        <f t="shared" si="93"/>
        <v>64.481459330143537</v>
      </c>
      <c r="W25" s="22">
        <v>1975</v>
      </c>
      <c r="X25" s="40" t="s">
        <v>18</v>
      </c>
      <c r="Y25" s="44">
        <v>36.86</v>
      </c>
      <c r="Z25" s="45">
        <f t="shared" si="67"/>
        <v>3.74746991074</v>
      </c>
      <c r="AA25" s="45">
        <f t="shared" si="68"/>
        <v>2.91690659012</v>
      </c>
      <c r="AB25" s="45">
        <f t="shared" si="69"/>
        <v>3.1593198081000002</v>
      </c>
      <c r="AC25" s="45">
        <f t="shared" si="70"/>
        <v>3.0917620260400005</v>
      </c>
      <c r="AD25" s="45">
        <f t="shared" si="71"/>
        <v>2.8851146926800002</v>
      </c>
      <c r="AE25" s="45">
        <f t="shared" si="72"/>
        <v>3.4772387825000002</v>
      </c>
      <c r="AF25" s="45">
        <f t="shared" si="73"/>
        <v>3.8309236415200001</v>
      </c>
      <c r="AG25" s="45">
        <f t="shared" si="74"/>
        <v>3.0679181029599998</v>
      </c>
      <c r="AH25" s="45">
        <f t="shared" si="75"/>
        <v>3.0083082952600004</v>
      </c>
      <c r="AI25" s="45">
        <f t="shared" si="76"/>
        <v>3.3341752440200003</v>
      </c>
      <c r="AJ25" s="45">
        <f t="shared" si="77"/>
        <v>3.5487705517400001</v>
      </c>
      <c r="AK25" s="45">
        <f t="shared" si="78"/>
        <v>3.6759381415000001</v>
      </c>
      <c r="AL25" s="33">
        <f t="shared" si="19"/>
        <v>3.3119871489316668</v>
      </c>
      <c r="AM25" s="46">
        <f t="shared" si="1"/>
        <v>39.739871800000003</v>
      </c>
      <c r="AN25" s="47">
        <f t="shared" si="79"/>
        <v>257.29796645341986</v>
      </c>
      <c r="AO25" s="48">
        <f t="shared" si="51"/>
        <v>57.283235582205883</v>
      </c>
      <c r="AP25" s="48">
        <f t="shared" si="52"/>
        <v>45.854328531421949</v>
      </c>
      <c r="AQ25" s="48">
        <f t="shared" si="53"/>
        <v>35.091183056411836</v>
      </c>
      <c r="AR25" s="48">
        <f t="shared" si="54"/>
        <v>18.86324464692494</v>
      </c>
      <c r="AS25" s="48">
        <f t="shared" si="55"/>
        <v>4.6325909647595074</v>
      </c>
      <c r="AT25" s="48">
        <f t="shared" si="56"/>
        <v>0.38836091920139587</v>
      </c>
      <c r="AU25" s="48">
        <f t="shared" si="57"/>
        <v>5.548013131448512E-2</v>
      </c>
      <c r="AV25" s="48">
        <f t="shared" si="58"/>
        <v>0.22192052525794048</v>
      </c>
      <c r="AW25" s="48">
        <f t="shared" si="59"/>
        <v>3.8836091920139579</v>
      </c>
      <c r="AX25" s="48">
        <f t="shared" si="60"/>
        <v>23.606795874313416</v>
      </c>
      <c r="AY25" s="48">
        <f t="shared" si="61"/>
        <v>37.72648929384988</v>
      </c>
      <c r="AZ25" s="48">
        <f t="shared" si="62"/>
        <v>49.821157920407636</v>
      </c>
      <c r="BA25" s="36">
        <f t="shared" si="32"/>
        <v>23.119033053173567</v>
      </c>
      <c r="BB25" s="49">
        <f>BB24</f>
        <v>277.40065657242559</v>
      </c>
      <c r="BC25" s="27">
        <f t="shared" si="63"/>
        <v>46.470000000000006</v>
      </c>
      <c r="BD25" s="50">
        <f t="shared" si="80"/>
        <v>2661.9519575051077</v>
      </c>
      <c r="BE25" s="50">
        <f t="shared" si="81"/>
        <v>2130.8506468551782</v>
      </c>
      <c r="BF25" s="50">
        <f t="shared" si="82"/>
        <v>1630.6872766314582</v>
      </c>
      <c r="BG25" s="50">
        <f t="shared" si="83"/>
        <v>876.57497874260207</v>
      </c>
      <c r="BH25" s="50">
        <f t="shared" si="84"/>
        <v>215.27650213237433</v>
      </c>
      <c r="BI25" s="50">
        <f t="shared" si="85"/>
        <v>18.047131915288869</v>
      </c>
      <c r="BJ25" s="50">
        <f t="shared" si="86"/>
        <v>2.5781617021841239</v>
      </c>
      <c r="BK25" s="50">
        <f t="shared" si="87"/>
        <v>10.312646808736496</v>
      </c>
      <c r="BL25" s="50">
        <f t="shared" si="88"/>
        <v>180.47131915288864</v>
      </c>
      <c r="BM25" s="50">
        <f t="shared" si="89"/>
        <v>1097.0078042793446</v>
      </c>
      <c r="BN25" s="50">
        <f t="shared" si="90"/>
        <v>1753.1499574852041</v>
      </c>
      <c r="BO25" s="50">
        <f t="shared" si="91"/>
        <v>2315.1892085613431</v>
      </c>
      <c r="BP25" s="51">
        <f t="shared" si="92"/>
        <v>12892.09759177171</v>
      </c>
      <c r="BQ25" s="39">
        <f t="shared" si="47"/>
        <v>1074.3414659809757</v>
      </c>
    </row>
    <row r="26" spans="1:69" ht="14.25" customHeight="1" x14ac:dyDescent="0.25">
      <c r="A26" s="17">
        <v>25</v>
      </c>
      <c r="B26" s="17">
        <v>1</v>
      </c>
      <c r="C26" s="23">
        <v>0</v>
      </c>
      <c r="D26" s="21">
        <v>4</v>
      </c>
      <c r="E26" s="21">
        <v>3</v>
      </c>
      <c r="F26" s="21">
        <v>2</v>
      </c>
      <c r="G26" s="41">
        <v>9</v>
      </c>
      <c r="H26" s="42">
        <v>45.34</v>
      </c>
      <c r="I26" s="42">
        <f t="shared" si="94"/>
        <v>16</v>
      </c>
      <c r="J26" s="25">
        <f t="shared" si="48"/>
        <v>25.503750000000004</v>
      </c>
      <c r="K26" s="26">
        <v>85</v>
      </c>
      <c r="L26" s="43">
        <f t="shared" si="65"/>
        <v>15</v>
      </c>
      <c r="M26" s="28">
        <f>((F26*1)/I26)*100</f>
        <v>12.5</v>
      </c>
      <c r="N26" s="43">
        <f>((2*E26+1*F26)/I26)*100</f>
        <v>50</v>
      </c>
      <c r="O26" s="28">
        <f t="shared" si="66"/>
        <v>12.5</v>
      </c>
      <c r="P26" s="28">
        <f>D26/I26*100</f>
        <v>25</v>
      </c>
      <c r="Q26" s="23">
        <v>1419</v>
      </c>
      <c r="R26" s="29">
        <f t="shared" si="49"/>
        <v>22704</v>
      </c>
      <c r="S26" s="43">
        <f t="shared" si="0"/>
        <v>4.125</v>
      </c>
      <c r="T26" s="52">
        <f>377*2</f>
        <v>754</v>
      </c>
      <c r="U26" s="53">
        <v>408.06</v>
      </c>
      <c r="V26" s="32">
        <f t="shared" si="93"/>
        <v>54.119363395225463</v>
      </c>
      <c r="W26" s="22">
        <v>1968</v>
      </c>
      <c r="X26" s="40" t="s">
        <v>18</v>
      </c>
      <c r="Y26" s="44">
        <v>36.86</v>
      </c>
      <c r="Z26" s="45">
        <f t="shared" si="67"/>
        <v>1.4183749378799999</v>
      </c>
      <c r="AA26" s="45">
        <f t="shared" si="68"/>
        <v>1.1040161234399999</v>
      </c>
      <c r="AB26" s="45">
        <f t="shared" si="69"/>
        <v>1.1957667822</v>
      </c>
      <c r="AC26" s="45">
        <f t="shared" si="70"/>
        <v>1.1701969264800001</v>
      </c>
      <c r="AD26" s="45">
        <f t="shared" si="71"/>
        <v>1.09198325016</v>
      </c>
      <c r="AE26" s="45">
        <f t="shared" si="72"/>
        <v>1.316095515</v>
      </c>
      <c r="AF26" s="45">
        <f t="shared" si="73"/>
        <v>1.44996123024</v>
      </c>
      <c r="AG26" s="45">
        <f t="shared" si="74"/>
        <v>1.1611722715199999</v>
      </c>
      <c r="AH26" s="45">
        <f t="shared" si="75"/>
        <v>1.13861063412</v>
      </c>
      <c r="AI26" s="45">
        <f t="shared" si="76"/>
        <v>1.2619475852399999</v>
      </c>
      <c r="AJ26" s="45">
        <f t="shared" si="77"/>
        <v>1.3431694798799998</v>
      </c>
      <c r="AK26" s="45">
        <f t="shared" si="78"/>
        <v>1.3913009729999999</v>
      </c>
      <c r="AL26" s="33">
        <f t="shared" si="19"/>
        <v>1.2535496424299999</v>
      </c>
      <c r="AM26" s="46">
        <f t="shared" si="1"/>
        <v>15.0410916</v>
      </c>
      <c r="AN26" s="47">
        <f t="shared" si="79"/>
        <v>256.63473326099859</v>
      </c>
      <c r="AO26" s="48">
        <f t="shared" si="51"/>
        <v>21.625169251050757</v>
      </c>
      <c r="AP26" s="48">
        <f t="shared" si="52"/>
        <v>17.310607637766054</v>
      </c>
      <c r="AQ26" s="48">
        <f t="shared" si="53"/>
        <v>13.24737971069211</v>
      </c>
      <c r="AR26" s="48">
        <f t="shared" si="54"/>
        <v>7.1211211093048501</v>
      </c>
      <c r="AS26" s="48">
        <f t="shared" si="55"/>
        <v>1.7488635665498675</v>
      </c>
      <c r="AT26" s="48">
        <f t="shared" si="56"/>
        <v>0.14661131695627633</v>
      </c>
      <c r="AU26" s="48">
        <f t="shared" si="57"/>
        <v>2.0944473850896619E-2</v>
      </c>
      <c r="AV26" s="48">
        <f t="shared" si="58"/>
        <v>8.3777895403586475E-2</v>
      </c>
      <c r="AW26" s="48">
        <f t="shared" si="59"/>
        <v>1.4661131695627629</v>
      </c>
      <c r="AX26" s="48">
        <f t="shared" si="60"/>
        <v>8.9118736235565095</v>
      </c>
      <c r="AY26" s="48">
        <f t="shared" si="61"/>
        <v>14.2422422186097</v>
      </c>
      <c r="AZ26" s="48">
        <f t="shared" si="62"/>
        <v>18.808137518105163</v>
      </c>
      <c r="BA26" s="36">
        <f t="shared" si="32"/>
        <v>8.7277367909507095</v>
      </c>
      <c r="BB26" s="49">
        <f>AVERAGE(AN14,AN15)*U26/1000</f>
        <v>104.72236925448308</v>
      </c>
      <c r="BC26" s="27">
        <f t="shared" si="63"/>
        <v>46.470000000000006</v>
      </c>
      <c r="BD26" s="50">
        <f t="shared" si="80"/>
        <v>1004.9216150963288</v>
      </c>
      <c r="BE26" s="50">
        <f t="shared" si="81"/>
        <v>804.42393692698863</v>
      </c>
      <c r="BF26" s="50">
        <f t="shared" si="82"/>
        <v>615.60573515586248</v>
      </c>
      <c r="BG26" s="50">
        <f t="shared" si="83"/>
        <v>330.91849794939645</v>
      </c>
      <c r="BH26" s="50">
        <f t="shared" si="84"/>
        <v>81.269689937572352</v>
      </c>
      <c r="BI26" s="50">
        <f t="shared" si="85"/>
        <v>6.8130278989581621</v>
      </c>
      <c r="BJ26" s="50">
        <f t="shared" si="86"/>
        <v>0.97328969985116598</v>
      </c>
      <c r="BK26" s="50">
        <f t="shared" si="87"/>
        <v>3.8931587994046639</v>
      </c>
      <c r="BL26" s="50">
        <f t="shared" si="88"/>
        <v>68.130278989581598</v>
      </c>
      <c r="BM26" s="50">
        <f t="shared" si="89"/>
        <v>414.13476728667104</v>
      </c>
      <c r="BN26" s="50">
        <f t="shared" si="90"/>
        <v>661.83699589879291</v>
      </c>
      <c r="BO26" s="50">
        <f t="shared" si="91"/>
        <v>874.01415046634702</v>
      </c>
      <c r="BP26" s="51">
        <f t="shared" si="92"/>
        <v>4866.9351441057552</v>
      </c>
      <c r="BQ26" s="39">
        <f t="shared" si="47"/>
        <v>405.5779286754796</v>
      </c>
    </row>
    <row r="27" spans="1:69" ht="14.25" customHeight="1" x14ac:dyDescent="0.25">
      <c r="A27" s="17">
        <v>26</v>
      </c>
      <c r="B27" s="17">
        <v>1</v>
      </c>
      <c r="C27" s="23">
        <v>0</v>
      </c>
      <c r="D27" s="21">
        <v>2</v>
      </c>
      <c r="E27" s="21">
        <v>4</v>
      </c>
      <c r="F27" s="21">
        <v>4</v>
      </c>
      <c r="G27" s="41">
        <v>10</v>
      </c>
      <c r="H27" s="42">
        <v>60.647000000000006</v>
      </c>
      <c r="I27" s="42">
        <f>SUM(1*D27+2*E27+5*F27)</f>
        <v>30</v>
      </c>
      <c r="J27" s="25">
        <f t="shared" si="48"/>
        <v>20.215666666666667</v>
      </c>
      <c r="K27" s="26">
        <v>92</v>
      </c>
      <c r="L27" s="43">
        <f t="shared" si="65"/>
        <v>8</v>
      </c>
      <c r="M27" s="28">
        <f>((F27*2)/I27)*100</f>
        <v>26.666666666666668</v>
      </c>
      <c r="N27" s="43">
        <f>((2*E27+2*F27)/I27)*100</f>
        <v>53.333333333333336</v>
      </c>
      <c r="O27" s="28">
        <f t="shared" si="66"/>
        <v>13.333333333333329</v>
      </c>
      <c r="P27" s="28">
        <f>D27/I27*100</f>
        <v>6.666666666666667</v>
      </c>
      <c r="Q27" s="23">
        <v>1419</v>
      </c>
      <c r="R27" s="29">
        <f t="shared" si="49"/>
        <v>42570</v>
      </c>
      <c r="S27" s="43">
        <f t="shared" si="0"/>
        <v>3.8333333333333321</v>
      </c>
      <c r="T27" s="52">
        <v>905</v>
      </c>
      <c r="U27" s="53">
        <v>606.47</v>
      </c>
      <c r="V27" s="32">
        <f>U27/T27*100</f>
        <v>67.013259668508283</v>
      </c>
      <c r="W27" s="22">
        <v>1910</v>
      </c>
      <c r="X27" s="40" t="s">
        <v>18</v>
      </c>
      <c r="Y27" s="44">
        <v>36.86</v>
      </c>
      <c r="Z27" s="45">
        <f t="shared" si="67"/>
        <v>2.1080278600599995</v>
      </c>
      <c r="AA27" s="45">
        <f t="shared" si="68"/>
        <v>1.6408191402799996</v>
      </c>
      <c r="AB27" s="45">
        <f t="shared" si="69"/>
        <v>1.7771814938999999</v>
      </c>
      <c r="AC27" s="45">
        <f t="shared" si="70"/>
        <v>1.73917887076</v>
      </c>
      <c r="AD27" s="45">
        <f t="shared" si="71"/>
        <v>1.6229355529199998</v>
      </c>
      <c r="AE27" s="45">
        <f t="shared" si="72"/>
        <v>1.9560173674999997</v>
      </c>
      <c r="AF27" s="45">
        <f t="shared" si="73"/>
        <v>2.1549722768799997</v>
      </c>
      <c r="AG27" s="45">
        <f t="shared" si="74"/>
        <v>1.7257661802399997</v>
      </c>
      <c r="AH27" s="45">
        <f t="shared" si="75"/>
        <v>1.6922344539399998</v>
      </c>
      <c r="AI27" s="45">
        <f t="shared" si="76"/>
        <v>1.8755412243799998</v>
      </c>
      <c r="AJ27" s="45">
        <f t="shared" si="77"/>
        <v>1.9962554390599996</v>
      </c>
      <c r="AK27" s="45">
        <f t="shared" si="78"/>
        <v>2.0677897884999998</v>
      </c>
      <c r="AL27" s="33">
        <f t="shared" si="19"/>
        <v>1.8630599707016666</v>
      </c>
      <c r="AM27" s="46">
        <f t="shared" si="1"/>
        <v>22.354484199999998</v>
      </c>
      <c r="AN27" s="47">
        <f t="shared" si="79"/>
        <v>201.60019866635213</v>
      </c>
      <c r="AO27" s="48">
        <f t="shared" si="51"/>
        <v>25.2476135681902</v>
      </c>
      <c r="AP27" s="48">
        <f t="shared" si="52"/>
        <v>20.210317301800682</v>
      </c>
      <c r="AQ27" s="48">
        <f t="shared" si="53"/>
        <v>15.466455769375596</v>
      </c>
      <c r="AR27" s="48">
        <f t="shared" si="54"/>
        <v>8.3139841289924163</v>
      </c>
      <c r="AS27" s="48">
        <f t="shared" si="55"/>
        <v>2.0418166905025492</v>
      </c>
      <c r="AT27" s="48">
        <f t="shared" si="56"/>
        <v>0.17117026147925563</v>
      </c>
      <c r="AU27" s="48">
        <f t="shared" si="57"/>
        <v>2.4452894497036515E-2</v>
      </c>
      <c r="AV27" s="48">
        <f t="shared" si="58"/>
        <v>9.7811577988146062E-2</v>
      </c>
      <c r="AW27" s="48">
        <f t="shared" si="59"/>
        <v>1.711702614792556</v>
      </c>
      <c r="AX27" s="48">
        <f t="shared" si="60"/>
        <v>10.404706608489038</v>
      </c>
      <c r="AY27" s="48">
        <f t="shared" si="61"/>
        <v>16.627968257984833</v>
      </c>
      <c r="AZ27" s="48">
        <f t="shared" si="62"/>
        <v>21.958699258338793</v>
      </c>
      <c r="BA27" s="36">
        <f t="shared" si="32"/>
        <v>10.189724911035924</v>
      </c>
      <c r="BB27" s="49">
        <f>AVERAGE(AN3,AN6)*U27/1000</f>
        <v>122.26447248518258</v>
      </c>
      <c r="BC27" s="27">
        <f t="shared" si="63"/>
        <v>46.470000000000006</v>
      </c>
      <c r="BD27" s="50">
        <f t="shared" si="80"/>
        <v>1173.2566025137987</v>
      </c>
      <c r="BE27" s="50">
        <f t="shared" si="81"/>
        <v>939.17344501467778</v>
      </c>
      <c r="BF27" s="50">
        <f t="shared" si="82"/>
        <v>718.72619960288398</v>
      </c>
      <c r="BG27" s="50">
        <f t="shared" si="83"/>
        <v>386.35084247427761</v>
      </c>
      <c r="BH27" s="50">
        <f t="shared" si="84"/>
        <v>94.883221607653468</v>
      </c>
      <c r="BI27" s="50">
        <f t="shared" si="85"/>
        <v>7.9542820509410097</v>
      </c>
      <c r="BJ27" s="50">
        <f t="shared" si="86"/>
        <v>1.1363260072772869</v>
      </c>
      <c r="BK27" s="50">
        <f t="shared" si="87"/>
        <v>4.5453040291091478</v>
      </c>
      <c r="BL27" s="50">
        <f t="shared" si="88"/>
        <v>79.542820509410092</v>
      </c>
      <c r="BM27" s="50">
        <f t="shared" si="89"/>
        <v>483.50671609648566</v>
      </c>
      <c r="BN27" s="50">
        <f t="shared" si="90"/>
        <v>772.70168494855523</v>
      </c>
      <c r="BO27" s="50">
        <f t="shared" si="91"/>
        <v>1020.4207545350039</v>
      </c>
      <c r="BP27" s="51">
        <f t="shared" si="92"/>
        <v>5682.1981993900727</v>
      </c>
      <c r="BQ27" s="39">
        <f t="shared" si="47"/>
        <v>473.51651661583941</v>
      </c>
    </row>
    <row r="28" spans="1:69" ht="14.25" customHeight="1" x14ac:dyDescent="0.25">
      <c r="A28" s="17">
        <v>27</v>
      </c>
      <c r="B28" s="17">
        <v>1</v>
      </c>
      <c r="C28" s="23">
        <v>0</v>
      </c>
      <c r="D28" s="21">
        <v>10</v>
      </c>
      <c r="E28" s="21">
        <v>9</v>
      </c>
      <c r="F28" s="21">
        <v>6</v>
      </c>
      <c r="G28" s="41">
        <v>25</v>
      </c>
      <c r="H28" s="42">
        <v>43.125200000000007</v>
      </c>
      <c r="I28" s="42">
        <f t="shared" si="94"/>
        <v>46</v>
      </c>
      <c r="J28" s="25">
        <f t="shared" si="48"/>
        <v>23.437608695652177</v>
      </c>
      <c r="K28" s="26">
        <v>81</v>
      </c>
      <c r="L28" s="43">
        <f t="shared" si="65"/>
        <v>19</v>
      </c>
      <c r="M28" s="28">
        <f>((F28*1)/I28)*100</f>
        <v>13.043478260869565</v>
      </c>
      <c r="N28" s="43">
        <f>((2*E28+1*F28)/I28)*100</f>
        <v>52.173913043478258</v>
      </c>
      <c r="O28" s="28">
        <f t="shared" si="66"/>
        <v>13.043478260869563</v>
      </c>
      <c r="P28" s="28">
        <f>D28/I28*100</f>
        <v>21.739130434782609</v>
      </c>
      <c r="Q28" s="23">
        <v>1419</v>
      </c>
      <c r="R28" s="29">
        <f t="shared" si="49"/>
        <v>65274</v>
      </c>
      <c r="S28" s="43">
        <f t="shared" si="0"/>
        <v>5.7608695652173907</v>
      </c>
      <c r="T28" s="52">
        <v>1672</v>
      </c>
      <c r="U28" s="53">
        <v>1078.1300000000001</v>
      </c>
      <c r="V28" s="32">
        <f t="shared" si="93"/>
        <v>64.481459330143537</v>
      </c>
      <c r="W28" s="22">
        <v>1975</v>
      </c>
      <c r="X28" s="40" t="s">
        <v>18</v>
      </c>
      <c r="Y28" s="44">
        <v>36.86</v>
      </c>
      <c r="Z28" s="45">
        <f t="shared" si="67"/>
        <v>3.74746991074</v>
      </c>
      <c r="AA28" s="45">
        <f t="shared" si="68"/>
        <v>2.91690659012</v>
      </c>
      <c r="AB28" s="45">
        <f t="shared" si="69"/>
        <v>3.1593198081000002</v>
      </c>
      <c r="AC28" s="45">
        <f t="shared" si="70"/>
        <v>3.0917620260400005</v>
      </c>
      <c r="AD28" s="45">
        <f t="shared" si="71"/>
        <v>2.8851146926800002</v>
      </c>
      <c r="AE28" s="45">
        <f t="shared" si="72"/>
        <v>3.4772387825000002</v>
      </c>
      <c r="AF28" s="45">
        <f t="shared" si="73"/>
        <v>3.8309236415200001</v>
      </c>
      <c r="AG28" s="45">
        <f t="shared" si="74"/>
        <v>3.0679181029599998</v>
      </c>
      <c r="AH28" s="45">
        <f t="shared" si="75"/>
        <v>3.0083082952600004</v>
      </c>
      <c r="AI28" s="45">
        <f t="shared" si="76"/>
        <v>3.3341752440200003</v>
      </c>
      <c r="AJ28" s="45">
        <f t="shared" si="77"/>
        <v>3.5487705517400001</v>
      </c>
      <c r="AK28" s="45">
        <f t="shared" si="78"/>
        <v>3.6759381415000001</v>
      </c>
      <c r="AL28" s="33">
        <f t="shared" si="19"/>
        <v>3.3119871489316668</v>
      </c>
      <c r="AM28" s="46">
        <f t="shared" si="1"/>
        <v>39.739871800000003</v>
      </c>
      <c r="AN28" s="47">
        <f t="shared" si="79"/>
        <v>201.60019866635213</v>
      </c>
      <c r="AO28" s="48">
        <f t="shared" si="51"/>
        <v>44.883027381853843</v>
      </c>
      <c r="AP28" s="48">
        <f t="shared" si="52"/>
        <v>35.928157027701893</v>
      </c>
      <c r="AQ28" s="48">
        <f t="shared" si="53"/>
        <v>27.494929606801509</v>
      </c>
      <c r="AR28" s="48">
        <f t="shared" si="54"/>
        <v>14.779883108794488</v>
      </c>
      <c r="AS28" s="48">
        <f t="shared" si="55"/>
        <v>3.6297654105421753</v>
      </c>
      <c r="AT28" s="48">
        <f t="shared" si="56"/>
        <v>0.30429171106341596</v>
      </c>
      <c r="AU28" s="48">
        <f t="shared" si="57"/>
        <v>4.3470244437630846E-2</v>
      </c>
      <c r="AV28" s="48">
        <f t="shared" si="58"/>
        <v>0.17388097775052339</v>
      </c>
      <c r="AW28" s="48">
        <f t="shared" si="59"/>
        <v>3.0429171106341588</v>
      </c>
      <c r="AX28" s="48">
        <f t="shared" si="60"/>
        <v>18.496589008211924</v>
      </c>
      <c r="AY28" s="48">
        <f t="shared" si="61"/>
        <v>29.559766217588976</v>
      </c>
      <c r="AZ28" s="48">
        <f t="shared" si="62"/>
        <v>39.0362795049925</v>
      </c>
      <c r="BA28" s="36">
        <f t="shared" si="32"/>
        <v>18.114413109197752</v>
      </c>
      <c r="BB28" s="49">
        <f>AVERAGE(AN3,AN6)*U28/1000</f>
        <v>217.35122218815422</v>
      </c>
      <c r="BC28" s="27">
        <f t="shared" si="63"/>
        <v>46.470000000000006</v>
      </c>
      <c r="BD28" s="50">
        <f t="shared" si="80"/>
        <v>2085.7142824347484</v>
      </c>
      <c r="BE28" s="50">
        <f t="shared" si="81"/>
        <v>1669.5814570773073</v>
      </c>
      <c r="BF28" s="50">
        <f t="shared" si="82"/>
        <v>1277.6893788280663</v>
      </c>
      <c r="BG28" s="50">
        <f t="shared" si="83"/>
        <v>686.8211680656799</v>
      </c>
      <c r="BH28" s="50">
        <f t="shared" si="84"/>
        <v>168.6751986278949</v>
      </c>
      <c r="BI28" s="50">
        <f t="shared" si="85"/>
        <v>14.140435813116941</v>
      </c>
      <c r="BJ28" s="50">
        <f t="shared" si="86"/>
        <v>2.0200622590167057</v>
      </c>
      <c r="BK28" s="50">
        <f t="shared" si="87"/>
        <v>8.0802490360668227</v>
      </c>
      <c r="BL28" s="50">
        <f t="shared" si="88"/>
        <v>141.40435813116937</v>
      </c>
      <c r="BM28" s="50">
        <f t="shared" si="89"/>
        <v>859.53649121160822</v>
      </c>
      <c r="BN28" s="50">
        <f t="shared" si="90"/>
        <v>1373.6423361313598</v>
      </c>
      <c r="BO28" s="50">
        <f t="shared" si="91"/>
        <v>1814.0159085970017</v>
      </c>
      <c r="BP28" s="51">
        <f t="shared" si="92"/>
        <v>10101.321326213038</v>
      </c>
      <c r="BQ28" s="39">
        <f t="shared" si="47"/>
        <v>841.77677718441976</v>
      </c>
    </row>
    <row r="29" spans="1:69" ht="14.25" customHeight="1" x14ac:dyDescent="0.25">
      <c r="A29" s="17">
        <v>28</v>
      </c>
      <c r="B29" s="17">
        <v>1</v>
      </c>
      <c r="C29" s="23">
        <v>0</v>
      </c>
      <c r="D29" s="21">
        <v>13</v>
      </c>
      <c r="E29" s="21">
        <v>9</v>
      </c>
      <c r="F29" s="21">
        <v>7</v>
      </c>
      <c r="G29" s="41">
        <v>29</v>
      </c>
      <c r="H29" s="42">
        <v>37.196206896551729</v>
      </c>
      <c r="I29" s="42">
        <f t="shared" si="94"/>
        <v>52</v>
      </c>
      <c r="J29" s="25">
        <f t="shared" si="48"/>
        <v>20.744038461538462</v>
      </c>
      <c r="K29" s="26">
        <v>81</v>
      </c>
      <c r="L29" s="43">
        <f t="shared" si="65"/>
        <v>19</v>
      </c>
      <c r="M29" s="28">
        <f>((F29*1)/I29)*100</f>
        <v>13.461538461538462</v>
      </c>
      <c r="N29" s="43">
        <f>((2*E29+1*F29)/I29)*100</f>
        <v>48.07692307692308</v>
      </c>
      <c r="O29" s="28">
        <f t="shared" si="66"/>
        <v>13.461538461538453</v>
      </c>
      <c r="P29" s="28">
        <f>D29/I29*100</f>
        <v>25</v>
      </c>
      <c r="Q29" s="23">
        <v>1419</v>
      </c>
      <c r="R29" s="29">
        <f t="shared" si="49"/>
        <v>73788</v>
      </c>
      <c r="S29" s="43">
        <f t="shared" si="0"/>
        <v>6.6153846153846132</v>
      </c>
      <c r="T29" s="52">
        <v>1672</v>
      </c>
      <c r="U29" s="53">
        <v>1078.69</v>
      </c>
      <c r="V29" s="32">
        <f t="shared" si="93"/>
        <v>64.514952153110045</v>
      </c>
      <c r="W29" s="22">
        <v>1975</v>
      </c>
      <c r="X29" s="40" t="s">
        <v>18</v>
      </c>
      <c r="Y29" s="44">
        <v>36.86</v>
      </c>
      <c r="Z29" s="45">
        <f t="shared" si="67"/>
        <v>3.7494164136199997</v>
      </c>
      <c r="AA29" s="45">
        <f t="shared" si="68"/>
        <v>2.9184216835599996</v>
      </c>
      <c r="AB29" s="45">
        <f t="shared" si="69"/>
        <v>3.1609608153000002</v>
      </c>
      <c r="AC29" s="45">
        <f t="shared" si="70"/>
        <v>3.0933679425200005</v>
      </c>
      <c r="AD29" s="45">
        <f t="shared" si="71"/>
        <v>2.88661327284</v>
      </c>
      <c r="AE29" s="45">
        <f t="shared" si="72"/>
        <v>3.4790449225</v>
      </c>
      <c r="AF29" s="45">
        <f t="shared" si="73"/>
        <v>3.8329134917599998</v>
      </c>
      <c r="AG29" s="45">
        <f t="shared" si="74"/>
        <v>3.0695116344799995</v>
      </c>
      <c r="AH29" s="45">
        <f t="shared" si="75"/>
        <v>3.0098708643800003</v>
      </c>
      <c r="AI29" s="45">
        <f t="shared" si="76"/>
        <v>3.3359070742600001</v>
      </c>
      <c r="AJ29" s="45">
        <f t="shared" si="77"/>
        <v>3.5506138466199997</v>
      </c>
      <c r="AK29" s="45">
        <f t="shared" si="78"/>
        <v>3.6778474895</v>
      </c>
      <c r="AL29" s="33">
        <f t="shared" si="19"/>
        <v>3.3137074542783345</v>
      </c>
      <c r="AM29" s="46">
        <f t="shared" si="1"/>
        <v>39.760513400000001</v>
      </c>
      <c r="AN29" s="47">
        <f t="shared" si="79"/>
        <v>201.60019866635213</v>
      </c>
      <c r="AO29" s="48">
        <f t="shared" si="51"/>
        <v>44.906340428827626</v>
      </c>
      <c r="AP29" s="48">
        <f t="shared" si="52"/>
        <v>35.946818754892043</v>
      </c>
      <c r="AQ29" s="48">
        <f t="shared" si="53"/>
        <v>27.509210964875038</v>
      </c>
      <c r="AR29" s="48">
        <f t="shared" si="54"/>
        <v>14.787560044359704</v>
      </c>
      <c r="AS29" s="48">
        <f t="shared" si="55"/>
        <v>3.6316507756001037</v>
      </c>
      <c r="AT29" s="48">
        <f t="shared" si="56"/>
        <v>0.30444976561917042</v>
      </c>
      <c r="AU29" s="48">
        <f t="shared" si="57"/>
        <v>4.3492823659881483E-2</v>
      </c>
      <c r="AV29" s="48">
        <f t="shared" si="58"/>
        <v>0.17397129463952593</v>
      </c>
      <c r="AW29" s="48">
        <f t="shared" si="59"/>
        <v>3.0444976561917034</v>
      </c>
      <c r="AX29" s="48">
        <f t="shared" si="60"/>
        <v>18.506196467279569</v>
      </c>
      <c r="AY29" s="48">
        <f t="shared" si="61"/>
        <v>29.575120088719409</v>
      </c>
      <c r="AZ29" s="48">
        <f t="shared" si="62"/>
        <v>39.056555646573571</v>
      </c>
      <c r="BA29" s="36">
        <f t="shared" si="32"/>
        <v>18.123822059269781</v>
      </c>
      <c r="BB29" s="49">
        <f>AVERAGE(AN3,AN6)*U29/1000</f>
        <v>217.4641182994074</v>
      </c>
      <c r="BC29" s="27">
        <f t="shared" si="63"/>
        <v>46.470000000000006</v>
      </c>
      <c r="BD29" s="50">
        <f t="shared" si="80"/>
        <v>2086.7976397276202</v>
      </c>
      <c r="BE29" s="50">
        <f t="shared" si="81"/>
        <v>1670.4486675398334</v>
      </c>
      <c r="BF29" s="50">
        <f t="shared" si="82"/>
        <v>1278.3530335377432</v>
      </c>
      <c r="BG29" s="50">
        <f t="shared" si="83"/>
        <v>687.17791526139558</v>
      </c>
      <c r="BH29" s="50">
        <f t="shared" si="84"/>
        <v>168.76281154213683</v>
      </c>
      <c r="BI29" s="50">
        <f t="shared" si="85"/>
        <v>14.147780608322851</v>
      </c>
      <c r="BJ29" s="50">
        <f t="shared" si="86"/>
        <v>2.0211115154746926</v>
      </c>
      <c r="BK29" s="50">
        <f t="shared" si="87"/>
        <v>8.0844460618987704</v>
      </c>
      <c r="BL29" s="50">
        <f t="shared" si="88"/>
        <v>141.47780608322847</v>
      </c>
      <c r="BM29" s="50">
        <f t="shared" si="89"/>
        <v>859.9829498344817</v>
      </c>
      <c r="BN29" s="50">
        <f t="shared" si="90"/>
        <v>1374.3558305227912</v>
      </c>
      <c r="BO29" s="50">
        <f t="shared" si="91"/>
        <v>1814.958140896274</v>
      </c>
      <c r="BP29" s="51">
        <f t="shared" si="92"/>
        <v>10106.568133131201</v>
      </c>
      <c r="BQ29" s="39">
        <f t="shared" si="47"/>
        <v>842.21401109426677</v>
      </c>
    </row>
    <row r="30" spans="1:69" ht="14.25" customHeight="1" x14ac:dyDescent="0.25">
      <c r="A30" s="17">
        <v>29</v>
      </c>
      <c r="B30" s="17">
        <v>1</v>
      </c>
      <c r="C30" s="23">
        <v>0</v>
      </c>
      <c r="D30" s="21">
        <v>9</v>
      </c>
      <c r="E30" s="21">
        <v>13</v>
      </c>
      <c r="F30" s="21">
        <v>18</v>
      </c>
      <c r="G30" s="41">
        <v>40</v>
      </c>
      <c r="H30" s="42">
        <v>57.4375</v>
      </c>
      <c r="I30" s="42">
        <f>SUM(1*D30+2*E30+4*F30)</f>
        <v>107</v>
      </c>
      <c r="J30" s="25">
        <f t="shared" si="48"/>
        <v>21.471962616822431</v>
      </c>
      <c r="K30" s="26">
        <v>80</v>
      </c>
      <c r="L30" s="43">
        <f t="shared" si="65"/>
        <v>20</v>
      </c>
      <c r="M30" s="28">
        <f>((F30*2)/I30)*100</f>
        <v>33.644859813084111</v>
      </c>
      <c r="N30" s="43">
        <f>((2*E30+1*F30)/I30)*100</f>
        <v>41.121495327102799</v>
      </c>
      <c r="O30" s="28">
        <f t="shared" si="66"/>
        <v>15.887850467289738</v>
      </c>
      <c r="P30" s="28">
        <f>(D30+1)/I30*100</f>
        <v>9.3457943925233646</v>
      </c>
      <c r="Q30" s="23">
        <v>1419</v>
      </c>
      <c r="R30" s="29">
        <f t="shared" si="49"/>
        <v>151833</v>
      </c>
      <c r="S30" s="43">
        <f t="shared" si="0"/>
        <v>6.2219626168224345</v>
      </c>
      <c r="T30" s="52">
        <v>3861</v>
      </c>
      <c r="U30" s="53">
        <v>2297.5</v>
      </c>
      <c r="V30" s="32">
        <f t="shared" si="93"/>
        <v>59.505309505309498</v>
      </c>
      <c r="W30" s="22">
        <v>1977</v>
      </c>
      <c r="X30" s="40" t="s">
        <v>18</v>
      </c>
      <c r="Y30" s="44">
        <v>36.86</v>
      </c>
      <c r="Z30" s="45">
        <f t="shared" si="67"/>
        <v>7.9858756550000001</v>
      </c>
      <c r="AA30" s="45">
        <f t="shared" si="68"/>
        <v>6.2159413899999993</v>
      </c>
      <c r="AB30" s="45">
        <f t="shared" si="69"/>
        <v>6.7325250749999999</v>
      </c>
      <c r="AC30" s="45">
        <f t="shared" si="70"/>
        <v>6.588559130000001</v>
      </c>
      <c r="AD30" s="45">
        <f t="shared" si="71"/>
        <v>6.14819271</v>
      </c>
      <c r="AE30" s="45">
        <f t="shared" si="72"/>
        <v>7.4100118749999995</v>
      </c>
      <c r="AF30" s="45">
        <f t="shared" si="73"/>
        <v>8.1637159399999994</v>
      </c>
      <c r="AG30" s="45">
        <f t="shared" si="74"/>
        <v>6.5377476199999993</v>
      </c>
      <c r="AH30" s="45">
        <f t="shared" si="75"/>
        <v>6.4107188450000008</v>
      </c>
      <c r="AI30" s="45">
        <f t="shared" si="76"/>
        <v>7.1051428150000007</v>
      </c>
      <c r="AJ30" s="45">
        <f t="shared" si="77"/>
        <v>7.5624464049999993</v>
      </c>
      <c r="AK30" s="45">
        <f t="shared" si="78"/>
        <v>7.8334411250000002</v>
      </c>
      <c r="AL30" s="33">
        <f t="shared" si="19"/>
        <v>7.0578598820833323</v>
      </c>
      <c r="AM30" s="46">
        <f t="shared" si="1"/>
        <v>84.685850000000002</v>
      </c>
      <c r="AN30" s="27">
        <v>189.45</v>
      </c>
      <c r="AO30" s="35">
        <f t="shared" si="51"/>
        <v>93.800744465549855</v>
      </c>
      <c r="AP30" s="35">
        <f t="shared" si="52"/>
        <v>75.086019661769456</v>
      </c>
      <c r="AQ30" s="35">
        <f t="shared" si="53"/>
        <v>57.461473001898582</v>
      </c>
      <c r="AR30" s="35">
        <f t="shared" si="54"/>
        <v>30.888380744103586</v>
      </c>
      <c r="AS30" s="35">
        <f t="shared" si="55"/>
        <v>7.5858229180372039</v>
      </c>
      <c r="AT30" s="35">
        <f t="shared" si="56"/>
        <v>0.63593725061389739</v>
      </c>
      <c r="AU30" s="35">
        <f t="shared" si="57"/>
        <v>9.0848178659128198E-2</v>
      </c>
      <c r="AV30" s="35">
        <f t="shared" si="58"/>
        <v>0.36339271463651279</v>
      </c>
      <c r="AW30" s="35">
        <f t="shared" si="59"/>
        <v>6.359372506138973</v>
      </c>
      <c r="AX30" s="35">
        <f t="shared" si="60"/>
        <v>38.65590001945904</v>
      </c>
      <c r="AY30" s="35">
        <f t="shared" si="61"/>
        <v>61.776761488207171</v>
      </c>
      <c r="AZ30" s="35">
        <f>(17.96/100)*$BB30</f>
        <v>81.581664435897125</v>
      </c>
      <c r="BA30" s="36">
        <f t="shared" si="32"/>
        <v>37.857193115414212</v>
      </c>
      <c r="BB30" s="46">
        <f>AVERAGE(AN21,AN22)*U30/1000</f>
        <v>454.24089329564094</v>
      </c>
      <c r="BC30" s="27">
        <f t="shared" si="63"/>
        <v>46.470000000000006</v>
      </c>
      <c r="BD30" s="50">
        <f t="shared" si="80"/>
        <v>4358.9205953141027</v>
      </c>
      <c r="BE30" s="50">
        <f t="shared" si="81"/>
        <v>3489.2473336824269</v>
      </c>
      <c r="BF30" s="50">
        <f t="shared" si="82"/>
        <v>2670.2346503982276</v>
      </c>
      <c r="BG30" s="50">
        <f t="shared" si="83"/>
        <v>1435.3830531784938</v>
      </c>
      <c r="BH30" s="50">
        <f t="shared" si="84"/>
        <v>352.51319100118889</v>
      </c>
      <c r="BI30" s="50">
        <f t="shared" si="85"/>
        <v>29.552004036027814</v>
      </c>
      <c r="BJ30" s="50">
        <f t="shared" si="86"/>
        <v>4.2217148622896881</v>
      </c>
      <c r="BK30" s="50">
        <f t="shared" si="87"/>
        <v>16.886859449158752</v>
      </c>
      <c r="BL30" s="50">
        <f t="shared" si="88"/>
        <v>295.52004036027813</v>
      </c>
      <c r="BM30" s="50">
        <f t="shared" si="89"/>
        <v>1796.3396739042619</v>
      </c>
      <c r="BN30" s="50">
        <f t="shared" si="90"/>
        <v>2870.7661063569876</v>
      </c>
      <c r="BO30" s="50">
        <f t="shared" si="91"/>
        <v>3791.09994633614</v>
      </c>
      <c r="BP30" s="51">
        <f t="shared" si="92"/>
        <v>21110.685168879583</v>
      </c>
      <c r="BQ30" s="39">
        <f t="shared" si="47"/>
        <v>1759.2237640732985</v>
      </c>
    </row>
    <row r="31" spans="1:69" ht="14.25" customHeight="1" x14ac:dyDescent="0.25">
      <c r="A31" s="17">
        <v>30</v>
      </c>
      <c r="B31" s="17">
        <v>1</v>
      </c>
      <c r="C31" s="23">
        <v>0</v>
      </c>
      <c r="D31" s="21">
        <v>10</v>
      </c>
      <c r="E31" s="21">
        <v>12</v>
      </c>
      <c r="F31" s="21">
        <v>18</v>
      </c>
      <c r="G31" s="41">
        <v>40</v>
      </c>
      <c r="H31" s="42">
        <v>55.320000000000007</v>
      </c>
      <c r="I31" s="42">
        <f t="shared" ref="I31:I33" si="95">SUM(1*D31+2*E31+4*F31)</f>
        <v>106</v>
      </c>
      <c r="J31" s="25">
        <f t="shared" si="48"/>
        <v>20.875471698113209</v>
      </c>
      <c r="K31" s="26">
        <v>84.5</v>
      </c>
      <c r="L31" s="43">
        <f t="shared" si="65"/>
        <v>15.5</v>
      </c>
      <c r="M31" s="28">
        <f>((F31*1)/I31)*100</f>
        <v>16.981132075471699</v>
      </c>
      <c r="N31" s="43">
        <f>(((2*E31+2*F31)+3)/I31)*100</f>
        <v>59.433962264150942</v>
      </c>
      <c r="O31" s="28">
        <f>100-(M31+N31+P31)</f>
        <v>14.15094339622641</v>
      </c>
      <c r="P31" s="28">
        <f>D31/I31*100</f>
        <v>9.433962264150944</v>
      </c>
      <c r="Q31" s="23">
        <v>1419</v>
      </c>
      <c r="R31" s="29">
        <f t="shared" si="49"/>
        <v>150414</v>
      </c>
      <c r="S31" s="43">
        <f t="shared" si="0"/>
        <v>6.0377358490566024</v>
      </c>
      <c r="T31" s="52">
        <v>3828</v>
      </c>
      <c r="U31" s="53">
        <v>2212.8000000000002</v>
      </c>
      <c r="V31" s="32">
        <f t="shared" si="93"/>
        <v>57.80564263322885</v>
      </c>
      <c r="W31" s="22">
        <v>1968</v>
      </c>
      <c r="X31" s="40" t="s">
        <v>18</v>
      </c>
      <c r="Y31" s="44">
        <v>36.86</v>
      </c>
      <c r="Z31" s="45">
        <f t="shared" si="67"/>
        <v>7.6914670944000001</v>
      </c>
      <c r="AA31" s="45">
        <f t="shared" si="68"/>
        <v>5.9867835072000002</v>
      </c>
      <c r="AB31" s="45">
        <f t="shared" si="69"/>
        <v>6.4843227360000011</v>
      </c>
      <c r="AC31" s="45">
        <f t="shared" si="70"/>
        <v>6.3456642624000015</v>
      </c>
      <c r="AD31" s="45">
        <f t="shared" si="71"/>
        <v>5.9215324608000008</v>
      </c>
      <c r="AE31" s="45">
        <f t="shared" si="72"/>
        <v>7.1368331999999999</v>
      </c>
      <c r="AF31" s="45">
        <f t="shared" si="73"/>
        <v>7.8627510912000007</v>
      </c>
      <c r="AG31" s="45">
        <f t="shared" si="74"/>
        <v>6.2967259775999995</v>
      </c>
      <c r="AH31" s="45">
        <f t="shared" si="75"/>
        <v>6.1743802656000009</v>
      </c>
      <c r="AI31" s="45">
        <f t="shared" si="76"/>
        <v>6.8432034912000006</v>
      </c>
      <c r="AJ31" s="45">
        <f t="shared" si="77"/>
        <v>7.2836480544000004</v>
      </c>
      <c r="AK31" s="45">
        <f t="shared" si="78"/>
        <v>7.5446522400000005</v>
      </c>
      <c r="AL31" s="33">
        <f t="shared" si="19"/>
        <v>6.797663698400001</v>
      </c>
      <c r="AM31" s="46">
        <f t="shared" si="1"/>
        <v>81.563808000000009</v>
      </c>
      <c r="AN31" s="47">
        <f>(BB31*1000)/U31</f>
        <v>198.1844883888906</v>
      </c>
      <c r="AO31" s="48">
        <f t="shared" si="51"/>
        <v>90.559054314782514</v>
      </c>
      <c r="AP31" s="48">
        <f t="shared" si="52"/>
        <v>72.491097715416714</v>
      </c>
      <c r="AQ31" s="48">
        <f t="shared" si="53"/>
        <v>55.47564344222755</v>
      </c>
      <c r="AR31" s="48">
        <f t="shared" si="54"/>
        <v>29.820899241671729</v>
      </c>
      <c r="AS31" s="48">
        <f t="shared" si="55"/>
        <v>7.3236620196458508</v>
      </c>
      <c r="AT31" s="48">
        <f t="shared" si="56"/>
        <v>0.61395969026971209</v>
      </c>
      <c r="AU31" s="48">
        <f t="shared" si="57"/>
        <v>8.7708527181387441E-2</v>
      </c>
      <c r="AV31" s="48">
        <f t="shared" si="58"/>
        <v>0.35083410872554976</v>
      </c>
      <c r="AW31" s="48">
        <f t="shared" si="59"/>
        <v>6.1395969026971198</v>
      </c>
      <c r="AX31" s="48">
        <f t="shared" si="60"/>
        <v>37.319978315680352</v>
      </c>
      <c r="AY31" s="48">
        <f t="shared" si="61"/>
        <v>59.641798483343457</v>
      </c>
      <c r="AZ31" s="48">
        <f t="shared" si="62"/>
        <v>78.762257408885915</v>
      </c>
      <c r="BA31" s="36">
        <f t="shared" si="32"/>
        <v>36.548874180877327</v>
      </c>
      <c r="BB31" s="49">
        <f>AVERAGE(AN21,AN30)*U31/1000</f>
        <v>438.54263590693716</v>
      </c>
      <c r="BC31" s="27">
        <f t="shared" si="63"/>
        <v>46.470000000000006</v>
      </c>
      <c r="BD31" s="50">
        <f t="shared" si="80"/>
        <v>4208.2792540079436</v>
      </c>
      <c r="BE31" s="50">
        <f t="shared" si="81"/>
        <v>3368.661310835415</v>
      </c>
      <c r="BF31" s="50">
        <f t="shared" si="82"/>
        <v>2577.9531507603147</v>
      </c>
      <c r="BG31" s="50">
        <f t="shared" si="83"/>
        <v>1385.7771877604855</v>
      </c>
      <c r="BH31" s="50">
        <f t="shared" si="84"/>
        <v>340.33057405294272</v>
      </c>
      <c r="BI31" s="50">
        <f t="shared" si="85"/>
        <v>28.530706806833525</v>
      </c>
      <c r="BJ31" s="50">
        <f t="shared" si="86"/>
        <v>4.075815258119075</v>
      </c>
      <c r="BK31" s="50">
        <f t="shared" si="87"/>
        <v>16.3032610324763</v>
      </c>
      <c r="BL31" s="50">
        <f t="shared" si="88"/>
        <v>285.30706806833518</v>
      </c>
      <c r="BM31" s="50">
        <f t="shared" si="89"/>
        <v>1734.2593923296661</v>
      </c>
      <c r="BN31" s="50">
        <f t="shared" si="90"/>
        <v>2771.554375520971</v>
      </c>
      <c r="BO31" s="50">
        <f t="shared" si="91"/>
        <v>3660.0821017909288</v>
      </c>
      <c r="BP31" s="51">
        <f t="shared" si="92"/>
        <v>20381.114198224433</v>
      </c>
      <c r="BQ31" s="39">
        <f t="shared" si="47"/>
        <v>1698.4261831853694</v>
      </c>
    </row>
    <row r="32" spans="1:69" ht="14.25" customHeight="1" x14ac:dyDescent="0.25">
      <c r="A32" s="17">
        <v>31</v>
      </c>
      <c r="B32" s="17">
        <v>1</v>
      </c>
      <c r="C32" s="23">
        <v>0</v>
      </c>
      <c r="D32" s="21">
        <v>10</v>
      </c>
      <c r="E32" s="21">
        <v>13</v>
      </c>
      <c r="F32" s="21">
        <v>17</v>
      </c>
      <c r="G32" s="41">
        <v>40</v>
      </c>
      <c r="H32" s="42">
        <v>55.491</v>
      </c>
      <c r="I32" s="42">
        <f t="shared" si="95"/>
        <v>104</v>
      </c>
      <c r="J32" s="25">
        <f t="shared" si="48"/>
        <v>21.342692307692307</v>
      </c>
      <c r="K32" s="26">
        <v>84</v>
      </c>
      <c r="L32" s="43">
        <f t="shared" si="65"/>
        <v>16</v>
      </c>
      <c r="M32" s="28">
        <f>((F32*2)/I32)*100</f>
        <v>32.692307692307693</v>
      </c>
      <c r="N32" s="43">
        <f>((2*E32+1*F32)/I32)*100</f>
        <v>41.346153846153847</v>
      </c>
      <c r="O32" s="28">
        <f t="shared" si="66"/>
        <v>16.34615384615384</v>
      </c>
      <c r="P32" s="28">
        <f>D32/I32*100</f>
        <v>9.6153846153846168</v>
      </c>
      <c r="Q32" s="23">
        <v>1419</v>
      </c>
      <c r="R32" s="29">
        <f t="shared" si="49"/>
        <v>147576</v>
      </c>
      <c r="S32" s="43">
        <f t="shared" si="0"/>
        <v>6.5865384615384599</v>
      </c>
      <c r="T32" s="52">
        <v>3839</v>
      </c>
      <c r="U32" s="53">
        <v>2219.64</v>
      </c>
      <c r="V32" s="32">
        <f t="shared" si="93"/>
        <v>57.818181818181813</v>
      </c>
      <c r="W32" s="22">
        <v>1967</v>
      </c>
      <c r="X32" s="40" t="s">
        <v>18</v>
      </c>
      <c r="Y32" s="44">
        <v>36.86</v>
      </c>
      <c r="Z32" s="45">
        <f t="shared" si="67"/>
        <v>7.7152422367199991</v>
      </c>
      <c r="AA32" s="45">
        <f t="shared" si="68"/>
        <v>6.0052892913599996</v>
      </c>
      <c r="AB32" s="45">
        <f t="shared" si="69"/>
        <v>6.5043664667999996</v>
      </c>
      <c r="AC32" s="45">
        <f t="shared" si="70"/>
        <v>6.3652793851200009</v>
      </c>
      <c r="AD32" s="45">
        <f t="shared" si="71"/>
        <v>5.9398365470399996</v>
      </c>
      <c r="AE32" s="45">
        <f t="shared" si="72"/>
        <v>7.1588939099999997</v>
      </c>
      <c r="AF32" s="45">
        <f t="shared" si="73"/>
        <v>7.8870556905599996</v>
      </c>
      <c r="AG32" s="45">
        <f t="shared" si="74"/>
        <v>6.3161898268799987</v>
      </c>
      <c r="AH32" s="45">
        <f t="shared" si="75"/>
        <v>6.1934659312800004</v>
      </c>
      <c r="AI32" s="45">
        <f t="shared" si="76"/>
        <v>6.8643565605600001</v>
      </c>
      <c r="AJ32" s="45">
        <f t="shared" si="77"/>
        <v>7.3061625847199991</v>
      </c>
      <c r="AK32" s="45">
        <f t="shared" si="78"/>
        <v>7.5679735619999997</v>
      </c>
      <c r="AL32" s="33">
        <f t="shared" si="19"/>
        <v>6.8186759994200008</v>
      </c>
      <c r="AM32" s="46">
        <f t="shared" si="1"/>
        <v>81.815930399999999</v>
      </c>
      <c r="AN32" s="47">
        <f>(BB32*1000)/U32</f>
        <v>178.15680420842227</v>
      </c>
      <c r="AO32" s="48">
        <f t="shared" si="51"/>
        <v>81.659179576442156</v>
      </c>
      <c r="AP32" s="48">
        <f t="shared" si="52"/>
        <v>65.366888058043045</v>
      </c>
      <c r="AQ32" s="48">
        <f t="shared" si="53"/>
        <v>50.023662064987569</v>
      </c>
      <c r="AR32" s="48">
        <f t="shared" si="54"/>
        <v>26.890189884736404</v>
      </c>
      <c r="AS32" s="48">
        <f t="shared" si="55"/>
        <v>6.6039142805161459</v>
      </c>
      <c r="AT32" s="48">
        <f t="shared" si="56"/>
        <v>0.55362155645045541</v>
      </c>
      <c r="AU32" s="48">
        <f t="shared" si="57"/>
        <v>7.9088793778636479E-2</v>
      </c>
      <c r="AV32" s="48">
        <f t="shared" si="58"/>
        <v>0.31635517511454592</v>
      </c>
      <c r="AW32" s="48">
        <f t="shared" si="59"/>
        <v>5.5362155645045528</v>
      </c>
      <c r="AX32" s="48">
        <f t="shared" si="60"/>
        <v>33.65228175280982</v>
      </c>
      <c r="AY32" s="48">
        <f t="shared" si="61"/>
        <v>53.780379769472809</v>
      </c>
      <c r="AZ32" s="48">
        <f t="shared" si="62"/>
        <v>71.021736813215554</v>
      </c>
      <c r="BA32" s="36">
        <f t="shared" si="32"/>
        <v>32.956959440839306</v>
      </c>
      <c r="BB32" s="49">
        <f>AVERAGE(AN5,AN21)*U32/1000</f>
        <v>395.44396889318239</v>
      </c>
      <c r="BC32" s="27">
        <f t="shared" si="63"/>
        <v>46.470000000000006</v>
      </c>
      <c r="BD32" s="50">
        <f t="shared" si="80"/>
        <v>3794.7020749172675</v>
      </c>
      <c r="BE32" s="50">
        <f t="shared" si="81"/>
        <v>3037.5992880572608</v>
      </c>
      <c r="BF32" s="50">
        <f t="shared" si="82"/>
        <v>2324.5995761599725</v>
      </c>
      <c r="BG32" s="50">
        <f t="shared" si="83"/>
        <v>1249.5871239437008</v>
      </c>
      <c r="BH32" s="50">
        <f t="shared" si="84"/>
        <v>306.88389661558534</v>
      </c>
      <c r="BI32" s="50">
        <f t="shared" si="85"/>
        <v>25.726793728252666</v>
      </c>
      <c r="BJ32" s="50">
        <f t="shared" si="86"/>
        <v>3.6752562468932375</v>
      </c>
      <c r="BK32" s="50">
        <f t="shared" si="87"/>
        <v>14.70102498757295</v>
      </c>
      <c r="BL32" s="50">
        <f t="shared" si="88"/>
        <v>257.26793728252659</v>
      </c>
      <c r="BM32" s="50">
        <f t="shared" si="89"/>
        <v>1563.8215330530725</v>
      </c>
      <c r="BN32" s="50">
        <f t="shared" si="90"/>
        <v>2499.1742478874016</v>
      </c>
      <c r="BO32" s="50">
        <f t="shared" si="91"/>
        <v>3300.3801097101273</v>
      </c>
      <c r="BP32" s="51">
        <f t="shared" si="92"/>
        <v>18378.118862589632</v>
      </c>
      <c r="BQ32" s="39">
        <f t="shared" si="47"/>
        <v>1531.5099052158027</v>
      </c>
    </row>
    <row r="33" spans="1:69" ht="14.25" customHeight="1" x14ac:dyDescent="0.25">
      <c r="A33" s="17">
        <v>32</v>
      </c>
      <c r="B33" s="17">
        <v>1</v>
      </c>
      <c r="C33" s="23">
        <v>0</v>
      </c>
      <c r="D33" s="21">
        <v>9</v>
      </c>
      <c r="E33" s="21">
        <v>13</v>
      </c>
      <c r="F33" s="21">
        <v>19</v>
      </c>
      <c r="G33" s="41">
        <v>41</v>
      </c>
      <c r="H33" s="42">
        <v>56.440975609756094</v>
      </c>
      <c r="I33" s="42">
        <f t="shared" si="95"/>
        <v>111</v>
      </c>
      <c r="J33" s="25">
        <f t="shared" si="48"/>
        <v>20.847567567567566</v>
      </c>
      <c r="K33" s="26">
        <v>80</v>
      </c>
      <c r="L33" s="43">
        <f t="shared" si="65"/>
        <v>20</v>
      </c>
      <c r="M33" s="28">
        <f>((F33*2)/I33)*100</f>
        <v>34.234234234234236</v>
      </c>
      <c r="N33" s="43">
        <f>((2*E33+1*F33)/I33)*100</f>
        <v>40.54054054054054</v>
      </c>
      <c r="O33" s="28">
        <f t="shared" si="66"/>
        <v>17.117117117117104</v>
      </c>
      <c r="P33" s="28">
        <f>D33/I33*100</f>
        <v>8.1081081081081088</v>
      </c>
      <c r="Q33" s="23">
        <v>1419</v>
      </c>
      <c r="R33" s="29">
        <f t="shared" si="49"/>
        <v>157509</v>
      </c>
      <c r="S33" s="43">
        <f t="shared" si="0"/>
        <v>6.529279279279276</v>
      </c>
      <c r="T33" s="52">
        <v>4002</v>
      </c>
      <c r="U33" s="53">
        <v>2314.08</v>
      </c>
      <c r="V33" s="32">
        <f t="shared" si="93"/>
        <v>57.823088455772108</v>
      </c>
      <c r="W33" s="22">
        <v>1977</v>
      </c>
      <c r="X33" s="40" t="s">
        <v>18</v>
      </c>
      <c r="Y33" s="44">
        <v>36.86</v>
      </c>
      <c r="Z33" s="45">
        <f t="shared" si="67"/>
        <v>8.043506043839999</v>
      </c>
      <c r="AA33" s="45">
        <f t="shared" si="68"/>
        <v>6.2607989779199986</v>
      </c>
      <c r="AB33" s="45">
        <f t="shared" si="69"/>
        <v>6.7811106095999998</v>
      </c>
      <c r="AC33" s="45">
        <f t="shared" si="70"/>
        <v>6.6361057286400005</v>
      </c>
      <c r="AD33" s="45">
        <f t="shared" si="71"/>
        <v>6.1925613868799996</v>
      </c>
      <c r="AE33" s="45">
        <f t="shared" si="72"/>
        <v>7.4634865199999991</v>
      </c>
      <c r="AF33" s="45">
        <f t="shared" si="73"/>
        <v>8.2226297203199987</v>
      </c>
      <c r="AG33" s="45">
        <f t="shared" si="74"/>
        <v>6.5849275353599985</v>
      </c>
      <c r="AH33" s="45">
        <f t="shared" si="75"/>
        <v>6.4569820521599999</v>
      </c>
      <c r="AI33" s="45">
        <f t="shared" si="76"/>
        <v>7.1564173603199999</v>
      </c>
      <c r="AJ33" s="45">
        <f t="shared" si="77"/>
        <v>7.6170210998399988</v>
      </c>
      <c r="AK33" s="45">
        <f t="shared" si="78"/>
        <v>7.8899714639999994</v>
      </c>
      <c r="AL33" s="33">
        <f>AVERAGE(Z33:AK33)</f>
        <v>7.1087932082400007</v>
      </c>
      <c r="AM33" s="46">
        <f t="shared" si="1"/>
        <v>85.296988799999994</v>
      </c>
      <c r="AN33" s="47">
        <f>(BB33*1000)/U33</f>
        <v>194.64159942482578</v>
      </c>
      <c r="AO33" s="48">
        <f t="shared" si="51"/>
        <v>93.010951989980668</v>
      </c>
      <c r="AP33" s="48">
        <f t="shared" si="52"/>
        <v>74.453803215224241</v>
      </c>
      <c r="AQ33" s="48">
        <f t="shared" si="53"/>
        <v>56.97765339822061</v>
      </c>
      <c r="AR33" s="48">
        <f t="shared" si="54"/>
        <v>30.628303802996058</v>
      </c>
      <c r="AS33" s="48">
        <f t="shared" si="55"/>
        <v>7.5219510810299139</v>
      </c>
      <c r="AT33" s="48">
        <f t="shared" si="56"/>
        <v>0.63058272535580129</v>
      </c>
      <c r="AU33" s="48">
        <f t="shared" si="57"/>
        <v>9.0083246479400178E-2</v>
      </c>
      <c r="AV33" s="48">
        <f t="shared" si="58"/>
        <v>0.36033298591760071</v>
      </c>
      <c r="AW33" s="48">
        <f t="shared" si="59"/>
        <v>6.3058272535580109</v>
      </c>
      <c r="AX33" s="48">
        <f t="shared" si="60"/>
        <v>38.330421376984766</v>
      </c>
      <c r="AY33" s="48">
        <f t="shared" si="61"/>
        <v>61.256607605992116</v>
      </c>
      <c r="AZ33" s="48">
        <f t="shared" si="62"/>
        <v>80.894755338501355</v>
      </c>
      <c r="BA33" s="36">
        <f>AVERAGE(AO33:AZ33)</f>
        <v>37.538439501686703</v>
      </c>
      <c r="BB33" s="49">
        <f>AVERAGE(AN5,AN20,AN21)*U33/1000</f>
        <v>450.41623239700084</v>
      </c>
      <c r="BC33" s="27">
        <f t="shared" si="63"/>
        <v>46.470000000000006</v>
      </c>
      <c r="BD33" s="50">
        <f t="shared" si="80"/>
        <v>4322.2189389744026</v>
      </c>
      <c r="BE33" s="50">
        <f t="shared" si="81"/>
        <v>3459.8682354114708</v>
      </c>
      <c r="BF33" s="50">
        <f t="shared" si="82"/>
        <v>2647.7515534153122</v>
      </c>
      <c r="BG33" s="50">
        <f t="shared" si="83"/>
        <v>1423.2972777252271</v>
      </c>
      <c r="BH33" s="50">
        <f t="shared" si="84"/>
        <v>349.54506673546013</v>
      </c>
      <c r="BI33" s="50">
        <f t="shared" si="85"/>
        <v>29.303179247284088</v>
      </c>
      <c r="BJ33" s="50">
        <f t="shared" si="86"/>
        <v>4.1861684638977268</v>
      </c>
      <c r="BK33" s="50">
        <f t="shared" si="87"/>
        <v>16.744673855590907</v>
      </c>
      <c r="BL33" s="50">
        <f t="shared" si="88"/>
        <v>293.03179247284078</v>
      </c>
      <c r="BM33" s="50">
        <f t="shared" si="89"/>
        <v>1781.2146813884824</v>
      </c>
      <c r="BN33" s="50">
        <f t="shared" si="90"/>
        <v>2846.5945554504542</v>
      </c>
      <c r="BO33" s="50">
        <f t="shared" si="91"/>
        <v>3759.1792805801583</v>
      </c>
      <c r="BP33" s="51">
        <f t="shared" si="92"/>
        <v>20932.935403720581</v>
      </c>
      <c r="BQ33" s="39">
        <f t="shared" si="47"/>
        <v>1744.4112836433817</v>
      </c>
    </row>
    <row r="34" spans="1:69" ht="14.25" customHeight="1" x14ac:dyDescent="0.25">
      <c r="A34" s="18">
        <v>33</v>
      </c>
      <c r="B34" s="18">
        <v>2</v>
      </c>
      <c r="C34" s="18">
        <f>[1]Sheet1!H5</f>
        <v>0</v>
      </c>
      <c r="D34" s="18">
        <f>[1]Sheet1!I5</f>
        <v>12</v>
      </c>
      <c r="E34" s="18">
        <f>[1]Sheet1!J5</f>
        <v>23</v>
      </c>
      <c r="F34" s="18">
        <f>[1]Sheet1!K5</f>
        <v>24</v>
      </c>
      <c r="G34" s="18">
        <f>D34+E34+F34</f>
        <v>59</v>
      </c>
      <c r="H34" s="18">
        <f>[1]Sheet1!M5</f>
        <v>55</v>
      </c>
      <c r="I34" s="55">
        <f>[1]Sheet1!N5</f>
        <v>129</v>
      </c>
      <c r="J34" s="56">
        <f>[1]Sheet1!O5</f>
        <v>25.155038759689923</v>
      </c>
      <c r="K34" s="18">
        <f>[1]Sheet1!P5</f>
        <v>67.5</v>
      </c>
      <c r="L34" s="18">
        <f>[1]Sheet1!Q5</f>
        <v>32.5</v>
      </c>
      <c r="M34" s="18">
        <f>[1]Sheet1!S5</f>
        <v>15</v>
      </c>
      <c r="N34" s="18">
        <f>[1]Sheet1!T5</f>
        <v>58.6</v>
      </c>
      <c r="O34" s="18">
        <f>[1]Sheet1!U5</f>
        <v>10.3</v>
      </c>
      <c r="P34" s="18">
        <f>[1]Sheet1!V5</f>
        <v>16.100000000000001</v>
      </c>
      <c r="Q34" s="56">
        <f>[1]Sheet1!X5</f>
        <v>24375.7</v>
      </c>
      <c r="R34" s="57">
        <f>(Q34/12)*G34</f>
        <v>119847.19166666667</v>
      </c>
      <c r="S34" s="56">
        <f>[1]Sheet1!Y5</f>
        <v>22.957627118644066</v>
      </c>
      <c r="T34" s="18">
        <f>[1]Sheet1!AA5</f>
        <v>3258.3</v>
      </c>
      <c r="U34" s="18">
        <f>[1]Sheet1!AB5</f>
        <v>3245</v>
      </c>
      <c r="V34" s="58">
        <f>U34/T34*100</f>
        <v>99.591811680937909</v>
      </c>
      <c r="W34" s="18">
        <f>[1]Sheet1!AD5</f>
        <v>1985</v>
      </c>
      <c r="X34" s="59" t="s">
        <v>18</v>
      </c>
      <c r="Y34" s="60">
        <f>[1]Sheet1!AG5</f>
        <v>1.64</v>
      </c>
      <c r="Z34" s="60">
        <f>[1]Sheet1!AH5</f>
        <v>0.47896199999999994</v>
      </c>
      <c r="AA34" s="60">
        <f>[1]Sheet1!AI5</f>
        <v>0.42574399999999996</v>
      </c>
      <c r="AB34" s="60">
        <f>[1]Sheet1!AJ5</f>
        <v>0.42574399999999996</v>
      </c>
      <c r="AC34" s="60">
        <f>[1]Sheet1!AK5</f>
        <v>0.37252599999999997</v>
      </c>
      <c r="AD34" s="60">
        <f>[1]Sheet1!AL5</f>
        <v>0.37252599999999997</v>
      </c>
      <c r="AE34" s="60">
        <f>[1]Sheet1!AM5</f>
        <v>0.42574399999999996</v>
      </c>
      <c r="AF34" s="60">
        <f>[1]Sheet1!AN5</f>
        <v>0.47896199999999994</v>
      </c>
      <c r="AG34" s="60">
        <f>[1]Sheet1!AO5</f>
        <v>0.47896199999999994</v>
      </c>
      <c r="AH34" s="60">
        <f>[1]Sheet1!AP5</f>
        <v>0.42574399999999996</v>
      </c>
      <c r="AI34" s="60">
        <f>[1]Sheet1!AQ5</f>
        <v>0.37252599999999997</v>
      </c>
      <c r="AJ34" s="60">
        <f>[1]Sheet1!AR5</f>
        <v>0.42574399999999996</v>
      </c>
      <c r="AK34" s="60">
        <f>[1]Sheet1!AS5</f>
        <v>0.53217999999999999</v>
      </c>
      <c r="AL34" s="61">
        <f>AVERAGE(Z34:AK34)</f>
        <v>0.43461366666666668</v>
      </c>
      <c r="AM34" s="62">
        <f>[1]Sheet1!AT5</f>
        <v>5.3217999999999996</v>
      </c>
      <c r="AN34" s="60">
        <f>[1]Sheet1!AU5</f>
        <v>100</v>
      </c>
      <c r="AO34" s="60">
        <f>[1]Sheet1!AV5</f>
        <v>51.92</v>
      </c>
      <c r="AP34" s="60">
        <f>[1]Sheet1!AW5</f>
        <v>45.43</v>
      </c>
      <c r="AQ34" s="60">
        <f>[1]Sheet1!AX5</f>
        <v>35.695</v>
      </c>
      <c r="AR34" s="60">
        <f>[1]Sheet1!AY5</f>
        <v>22.715</v>
      </c>
      <c r="AS34" s="60">
        <f>[1]Sheet1!AZ5</f>
        <v>12.98</v>
      </c>
      <c r="AT34" s="60">
        <f>[1]Sheet1!BA5</f>
        <v>6.49</v>
      </c>
      <c r="AU34" s="60">
        <f>[1]Sheet1!BB5</f>
        <v>6.49</v>
      </c>
      <c r="AV34" s="60">
        <f>[1]Sheet1!BC5</f>
        <v>6.49</v>
      </c>
      <c r="AW34" s="60">
        <f>[1]Sheet1!BD5</f>
        <v>12.98</v>
      </c>
      <c r="AX34" s="60">
        <f>[1]Sheet1!BE5</f>
        <v>22.715</v>
      </c>
      <c r="AY34" s="60">
        <f>[1]Sheet1!BF5</f>
        <v>38.94</v>
      </c>
      <c r="AZ34" s="60">
        <f>[1]Sheet1!BG5</f>
        <v>61.655000000000001</v>
      </c>
      <c r="BA34" s="61">
        <f>AVERAGE(AO34:AZ34)</f>
        <v>27.041666666666668</v>
      </c>
      <c r="BB34" s="62">
        <f>[1]Sheet1!BH5</f>
        <v>324.5</v>
      </c>
      <c r="BC34" s="60">
        <f>[1]Sheet1!BI5</f>
        <v>47.95</v>
      </c>
      <c r="BD34" s="60">
        <f>$BC34*AO34</f>
        <v>2489.5640000000003</v>
      </c>
      <c r="BE34" s="60">
        <f t="shared" si="81"/>
        <v>2178.3685</v>
      </c>
      <c r="BF34" s="60">
        <f t="shared" si="82"/>
        <v>1711.5752500000001</v>
      </c>
      <c r="BG34" s="60">
        <f t="shared" si="83"/>
        <v>1089.18425</v>
      </c>
      <c r="BH34" s="60">
        <f t="shared" si="84"/>
        <v>622.39100000000008</v>
      </c>
      <c r="BI34" s="60">
        <f t="shared" si="85"/>
        <v>311.19550000000004</v>
      </c>
      <c r="BJ34" s="60">
        <f t="shared" si="86"/>
        <v>311.19550000000004</v>
      </c>
      <c r="BK34" s="60">
        <f t="shared" si="87"/>
        <v>311.19550000000004</v>
      </c>
      <c r="BL34" s="60">
        <f t="shared" si="88"/>
        <v>622.39100000000008</v>
      </c>
      <c r="BM34" s="60">
        <f t="shared" si="89"/>
        <v>1089.18425</v>
      </c>
      <c r="BN34" s="60">
        <f t="shared" si="90"/>
        <v>1867.173</v>
      </c>
      <c r="BO34" s="60">
        <f t="shared" si="91"/>
        <v>2956.35725</v>
      </c>
      <c r="BP34" s="63">
        <f t="shared" si="92"/>
        <v>15559.775000000001</v>
      </c>
      <c r="BQ34" s="64">
        <f>AVERAGE(BD34:BO34)</f>
        <v>1296.6479166666668</v>
      </c>
    </row>
    <row r="35" spans="1:69" ht="14.25" customHeight="1" x14ac:dyDescent="0.25">
      <c r="A35" s="18">
        <v>34</v>
      </c>
      <c r="B35" s="18">
        <v>2</v>
      </c>
      <c r="C35" s="18">
        <f>[1]Sheet1!H6</f>
        <v>0</v>
      </c>
      <c r="D35" s="18">
        <f>[1]Sheet1!I6</f>
        <v>18</v>
      </c>
      <c r="E35" s="18">
        <f>[1]Sheet1!J6</f>
        <v>35</v>
      </c>
      <c r="F35" s="18">
        <f>[1]Sheet1!K6</f>
        <v>37</v>
      </c>
      <c r="G35" s="18">
        <f t="shared" ref="G35:G63" si="96">D35+E35+F35</f>
        <v>90</v>
      </c>
      <c r="H35" s="18">
        <f>[1]Sheet1!M6</f>
        <v>65</v>
      </c>
      <c r="I35" s="55">
        <f>[1]Sheet1!N6</f>
        <v>223</v>
      </c>
      <c r="J35" s="56">
        <f>[1]Sheet1!O6</f>
        <v>26.233183856502244</v>
      </c>
      <c r="K35" s="18">
        <f>[1]Sheet1!P6</f>
        <v>67.5</v>
      </c>
      <c r="L35" s="18">
        <f>[1]Sheet1!Q6</f>
        <v>32.5</v>
      </c>
      <c r="M35" s="18">
        <f>[1]Sheet1!S6</f>
        <v>15</v>
      </c>
      <c r="N35" s="18">
        <f>[1]Sheet1!T6</f>
        <v>58.6</v>
      </c>
      <c r="O35" s="18">
        <f>[1]Sheet1!U6</f>
        <v>10.3</v>
      </c>
      <c r="P35" s="18">
        <f>[1]Sheet1!V6</f>
        <v>16.100000000000001</v>
      </c>
      <c r="Q35" s="56">
        <f>[1]Sheet1!X6</f>
        <v>24375.7</v>
      </c>
      <c r="R35" s="57">
        <f t="shared" ref="R35:R63" si="97">(Q35/12)*G35</f>
        <v>182817.75</v>
      </c>
      <c r="S35" s="56">
        <f>[1]Sheet1!Y6</f>
        <v>26.016666666666666</v>
      </c>
      <c r="T35" s="18">
        <f>[1]Sheet1!AA6</f>
        <v>5869</v>
      </c>
      <c r="U35" s="18">
        <f>[1]Sheet1!AB6</f>
        <v>5850</v>
      </c>
      <c r="V35" s="58">
        <f t="shared" ref="V35:V63" si="98">U35/T35*100</f>
        <v>99.676265121826546</v>
      </c>
      <c r="W35" s="18">
        <f>[1]Sheet1!AD6</f>
        <v>1987</v>
      </c>
      <c r="X35" s="59" t="s">
        <v>18</v>
      </c>
      <c r="Y35" s="60">
        <f>[1]Sheet1!AG6</f>
        <v>1.64</v>
      </c>
      <c r="Z35" s="60">
        <f>[1]Sheet1!AH6</f>
        <v>0.86346000000000001</v>
      </c>
      <c r="AA35" s="60">
        <f>[1]Sheet1!AI6</f>
        <v>0.76751999999999998</v>
      </c>
      <c r="AB35" s="60">
        <f>[1]Sheet1!AJ6</f>
        <v>0.76751999999999998</v>
      </c>
      <c r="AC35" s="60">
        <f>[1]Sheet1!AK6</f>
        <v>0.67157999999999995</v>
      </c>
      <c r="AD35" s="60">
        <f>[1]Sheet1!AL6</f>
        <v>0.67157999999999995</v>
      </c>
      <c r="AE35" s="60">
        <f>[1]Sheet1!AM6</f>
        <v>0.76751999999999998</v>
      </c>
      <c r="AF35" s="60">
        <f>[1]Sheet1!AN6</f>
        <v>0.86346000000000001</v>
      </c>
      <c r="AG35" s="60">
        <f>[1]Sheet1!AO6</f>
        <v>0.86346000000000001</v>
      </c>
      <c r="AH35" s="60">
        <f>[1]Sheet1!AP6</f>
        <v>0.76751999999999998</v>
      </c>
      <c r="AI35" s="60">
        <f>[1]Sheet1!AQ6</f>
        <v>0.67157999999999995</v>
      </c>
      <c r="AJ35" s="60">
        <f>[1]Sheet1!AR6</f>
        <v>0.76751999999999998</v>
      </c>
      <c r="AK35" s="60">
        <f>[1]Sheet1!AS6</f>
        <v>0.95940000000000003</v>
      </c>
      <c r="AL35" s="61">
        <f t="shared" ref="AL35:AL62" si="99">AVERAGE(Z35:AK35)</f>
        <v>0.78351000000000004</v>
      </c>
      <c r="AM35" s="62">
        <f>[1]Sheet1!AT6</f>
        <v>9.5939999999999994</v>
      </c>
      <c r="AN35" s="60">
        <f>[1]Sheet1!AU6</f>
        <v>100</v>
      </c>
      <c r="AO35" s="60">
        <f>[1]Sheet1!AV6</f>
        <v>93.6</v>
      </c>
      <c r="AP35" s="60">
        <f>[1]Sheet1!AW6</f>
        <v>81.899999999999991</v>
      </c>
      <c r="AQ35" s="60">
        <f>[1]Sheet1!AX6</f>
        <v>64.349999999999994</v>
      </c>
      <c r="AR35" s="60">
        <f>[1]Sheet1!AY6</f>
        <v>40.949999999999996</v>
      </c>
      <c r="AS35" s="60">
        <f>[1]Sheet1!AZ6</f>
        <v>23.4</v>
      </c>
      <c r="AT35" s="60">
        <f>[1]Sheet1!BA6</f>
        <v>11.7</v>
      </c>
      <c r="AU35" s="60">
        <f>[1]Sheet1!BB6</f>
        <v>11.7</v>
      </c>
      <c r="AV35" s="60">
        <f>[1]Sheet1!BC6</f>
        <v>11.7</v>
      </c>
      <c r="AW35" s="60">
        <f>[1]Sheet1!BD6</f>
        <v>23.4</v>
      </c>
      <c r="AX35" s="60">
        <f>[1]Sheet1!BE6</f>
        <v>40.949999999999996</v>
      </c>
      <c r="AY35" s="60">
        <f>[1]Sheet1!BF6</f>
        <v>70.199999999999989</v>
      </c>
      <c r="AZ35" s="60">
        <f>[1]Sheet1!BG6</f>
        <v>111.14999999999999</v>
      </c>
      <c r="BA35" s="61">
        <f t="shared" ref="BA35:BA93" si="100">AVERAGE(AO35:AZ35)</f>
        <v>48.749999999999993</v>
      </c>
      <c r="BB35" s="62">
        <f>[1]Sheet1!BH6</f>
        <v>585</v>
      </c>
      <c r="BC35" s="60">
        <f>[1]Sheet1!BI6</f>
        <v>47.95</v>
      </c>
      <c r="BD35" s="60">
        <f t="shared" ref="BD35:BD39" si="101">$BC35*AO35</f>
        <v>4488.12</v>
      </c>
      <c r="BE35" s="60">
        <f t="shared" ref="BE35:BE39" si="102">$BC35*AP35</f>
        <v>3927.105</v>
      </c>
      <c r="BF35" s="60">
        <f t="shared" ref="BF35:BF39" si="103">$BC35*AQ35</f>
        <v>3085.5825</v>
      </c>
      <c r="BG35" s="60">
        <f t="shared" ref="BG35:BG39" si="104">$BC35*AR35</f>
        <v>1963.5525</v>
      </c>
      <c r="BH35" s="60">
        <f t="shared" ref="BH35:BH39" si="105">$BC35*AS35</f>
        <v>1122.03</v>
      </c>
      <c r="BI35" s="60">
        <f t="shared" ref="BI35:BI39" si="106">$BC35*AT35</f>
        <v>561.01499999999999</v>
      </c>
      <c r="BJ35" s="60">
        <f t="shared" ref="BJ35:BJ39" si="107">$BC35*AU35</f>
        <v>561.01499999999999</v>
      </c>
      <c r="BK35" s="60">
        <f t="shared" ref="BK35:BK39" si="108">$BC35*AV35</f>
        <v>561.01499999999999</v>
      </c>
      <c r="BL35" s="60">
        <f t="shared" ref="BL35:BL39" si="109">$BC35*AW35</f>
        <v>1122.03</v>
      </c>
      <c r="BM35" s="60">
        <f t="shared" ref="BM35:BM39" si="110">$BC35*AX35</f>
        <v>1963.5525</v>
      </c>
      <c r="BN35" s="60">
        <f t="shared" ref="BN35:BN39" si="111">$BC35*AY35</f>
        <v>3366.0899999999997</v>
      </c>
      <c r="BO35" s="60">
        <f t="shared" ref="BO35:BO39" si="112">$BC35*AZ35</f>
        <v>5329.6424999999999</v>
      </c>
      <c r="BP35" s="63">
        <f t="shared" ref="BP35:BP39" si="113">SUM(BD35:BO35)</f>
        <v>28050.75</v>
      </c>
      <c r="BQ35" s="65">
        <f t="shared" si="47"/>
        <v>2337.5625</v>
      </c>
    </row>
    <row r="36" spans="1:69" ht="14.25" customHeight="1" x14ac:dyDescent="0.25">
      <c r="A36" s="18">
        <v>35</v>
      </c>
      <c r="B36" s="18">
        <v>2</v>
      </c>
      <c r="C36" s="18">
        <f>[1]Sheet1!H7</f>
        <v>0</v>
      </c>
      <c r="D36" s="18">
        <f>[1]Sheet1!I7</f>
        <v>4</v>
      </c>
      <c r="E36" s="18">
        <f>[1]Sheet1!J7</f>
        <v>9</v>
      </c>
      <c r="F36" s="18">
        <f>[1]Sheet1!K7</f>
        <v>9</v>
      </c>
      <c r="G36" s="18">
        <f t="shared" si="96"/>
        <v>22</v>
      </c>
      <c r="H36" s="18">
        <f>[1]Sheet1!M7</f>
        <v>83</v>
      </c>
      <c r="I36" s="55">
        <f>[1]Sheet1!N7</f>
        <v>67</v>
      </c>
      <c r="J36" s="56">
        <f>[1]Sheet1!O7</f>
        <v>27.253731343283583</v>
      </c>
      <c r="K36" s="18">
        <f>[1]Sheet1!P7</f>
        <v>67.5</v>
      </c>
      <c r="L36" s="18">
        <f>[1]Sheet1!Q7</f>
        <v>32.5</v>
      </c>
      <c r="M36" s="18">
        <f>[1]Sheet1!S7</f>
        <v>15</v>
      </c>
      <c r="N36" s="18">
        <f>[1]Sheet1!T7</f>
        <v>58.6</v>
      </c>
      <c r="O36" s="18">
        <f>[1]Sheet1!U7</f>
        <v>10.3</v>
      </c>
      <c r="P36" s="18">
        <f>[1]Sheet1!V7</f>
        <v>16.100000000000001</v>
      </c>
      <c r="Q36" s="56">
        <f>[1]Sheet1!X7</f>
        <v>24375.7</v>
      </c>
      <c r="R36" s="57">
        <f t="shared" si="97"/>
        <v>44688.783333333333</v>
      </c>
      <c r="S36" s="56">
        <f>[1]Sheet1!Y7</f>
        <v>31.977272727272727</v>
      </c>
      <c r="T36" s="18">
        <f>[1]Sheet1!AA7</f>
        <v>1828.26</v>
      </c>
      <c r="U36" s="18">
        <f>[1]Sheet1!AB7</f>
        <v>1826</v>
      </c>
      <c r="V36" s="58">
        <f t="shared" si="98"/>
        <v>99.876385196853846</v>
      </c>
      <c r="W36" s="18">
        <f>[1]Sheet1!AD7</f>
        <v>1987</v>
      </c>
      <c r="X36" s="59" t="s">
        <v>18</v>
      </c>
      <c r="Y36" s="60">
        <f>[1]Sheet1!AG7</f>
        <v>1.64</v>
      </c>
      <c r="Z36" s="60">
        <f>[1]Sheet1!AH7</f>
        <v>0.26951759999999997</v>
      </c>
      <c r="AA36" s="60">
        <f>[1]Sheet1!AI7</f>
        <v>0.23957119999999998</v>
      </c>
      <c r="AB36" s="60">
        <f>[1]Sheet1!AJ7</f>
        <v>0.23957119999999998</v>
      </c>
      <c r="AC36" s="60">
        <f>[1]Sheet1!AK7</f>
        <v>0.2096248</v>
      </c>
      <c r="AD36" s="60">
        <f>[1]Sheet1!AL7</f>
        <v>0.2096248</v>
      </c>
      <c r="AE36" s="60">
        <f>[1]Sheet1!AM7</f>
        <v>0.23957119999999998</v>
      </c>
      <c r="AF36" s="60">
        <f>[1]Sheet1!AN7</f>
        <v>0.26951759999999997</v>
      </c>
      <c r="AG36" s="60">
        <f>[1]Sheet1!AO7</f>
        <v>0.26951759999999997</v>
      </c>
      <c r="AH36" s="60">
        <f>[1]Sheet1!AP7</f>
        <v>0.23957119999999998</v>
      </c>
      <c r="AI36" s="60">
        <f>[1]Sheet1!AQ7</f>
        <v>0.2096248</v>
      </c>
      <c r="AJ36" s="60">
        <f>[1]Sheet1!AR7</f>
        <v>0.23957119999999998</v>
      </c>
      <c r="AK36" s="60">
        <f>[1]Sheet1!AS7</f>
        <v>0.29946399999999995</v>
      </c>
      <c r="AL36" s="61">
        <f t="shared" si="99"/>
        <v>0.24456226666666661</v>
      </c>
      <c r="AM36" s="62">
        <f>[1]Sheet1!AT7</f>
        <v>2.99464</v>
      </c>
      <c r="AN36" s="60">
        <f>[1]Sheet1!AU7</f>
        <v>100</v>
      </c>
      <c r="AO36" s="60">
        <f>[1]Sheet1!AV7</f>
        <v>29.215999999999998</v>
      </c>
      <c r="AP36" s="60">
        <f>[1]Sheet1!AW7</f>
        <v>25.563999999999997</v>
      </c>
      <c r="AQ36" s="60">
        <f>[1]Sheet1!AX7</f>
        <v>20.085999999999999</v>
      </c>
      <c r="AR36" s="60">
        <f>[1]Sheet1!AY7</f>
        <v>12.781999999999998</v>
      </c>
      <c r="AS36" s="60">
        <f>[1]Sheet1!AZ7</f>
        <v>7.3039999999999994</v>
      </c>
      <c r="AT36" s="60">
        <f>[1]Sheet1!BA7</f>
        <v>3.6519999999999997</v>
      </c>
      <c r="AU36" s="60">
        <f>[1]Sheet1!BB7</f>
        <v>3.6519999999999997</v>
      </c>
      <c r="AV36" s="60">
        <f>[1]Sheet1!BC7</f>
        <v>3.6519999999999997</v>
      </c>
      <c r="AW36" s="60">
        <f>[1]Sheet1!BD7</f>
        <v>7.3039999999999994</v>
      </c>
      <c r="AX36" s="60">
        <f>[1]Sheet1!BE7</f>
        <v>12.781999999999998</v>
      </c>
      <c r="AY36" s="60">
        <f>[1]Sheet1!BF7</f>
        <v>21.911999999999999</v>
      </c>
      <c r="AZ36" s="60">
        <f>[1]Sheet1!BG7</f>
        <v>34.693999999999996</v>
      </c>
      <c r="BA36" s="61">
        <f t="shared" si="100"/>
        <v>15.216666666666663</v>
      </c>
      <c r="BB36" s="62">
        <f>[1]Sheet1!BH7</f>
        <v>182.6</v>
      </c>
      <c r="BC36" s="60">
        <f>[1]Sheet1!BI7</f>
        <v>47.95</v>
      </c>
      <c r="BD36" s="60">
        <f t="shared" si="101"/>
        <v>1400.9071999999999</v>
      </c>
      <c r="BE36" s="60">
        <f t="shared" si="102"/>
        <v>1225.7937999999999</v>
      </c>
      <c r="BF36" s="60">
        <f t="shared" si="103"/>
        <v>963.12369999999999</v>
      </c>
      <c r="BG36" s="60">
        <f t="shared" si="104"/>
        <v>612.89689999999996</v>
      </c>
      <c r="BH36" s="60">
        <f t="shared" si="105"/>
        <v>350.22679999999997</v>
      </c>
      <c r="BI36" s="60">
        <f t="shared" si="106"/>
        <v>175.11339999999998</v>
      </c>
      <c r="BJ36" s="60">
        <f t="shared" si="107"/>
        <v>175.11339999999998</v>
      </c>
      <c r="BK36" s="60">
        <f t="shared" si="108"/>
        <v>175.11339999999998</v>
      </c>
      <c r="BL36" s="60">
        <f t="shared" si="109"/>
        <v>350.22679999999997</v>
      </c>
      <c r="BM36" s="60">
        <f t="shared" si="110"/>
        <v>612.89689999999996</v>
      </c>
      <c r="BN36" s="60">
        <f t="shared" si="111"/>
        <v>1050.6804</v>
      </c>
      <c r="BO36" s="60">
        <f t="shared" si="112"/>
        <v>1663.5772999999999</v>
      </c>
      <c r="BP36" s="63">
        <f t="shared" si="113"/>
        <v>8755.6700000000019</v>
      </c>
      <c r="BQ36" s="65">
        <f t="shared" si="47"/>
        <v>729.63916666666682</v>
      </c>
    </row>
    <row r="37" spans="1:69" ht="14.25" customHeight="1" x14ac:dyDescent="0.25">
      <c r="A37" s="18">
        <v>36</v>
      </c>
      <c r="B37" s="18">
        <v>2</v>
      </c>
      <c r="C37" s="18">
        <f>[1]Sheet1!H8</f>
        <v>0</v>
      </c>
      <c r="D37" s="18">
        <f>[1]Sheet1!I8</f>
        <v>101</v>
      </c>
      <c r="E37" s="18">
        <f>[1]Sheet1!J8</f>
        <v>196</v>
      </c>
      <c r="F37" s="18">
        <f>[1]Sheet1!K8</f>
        <v>213</v>
      </c>
      <c r="G37" s="18">
        <f t="shared" si="96"/>
        <v>510</v>
      </c>
      <c r="H37" s="18">
        <f>[1]Sheet1!M8</f>
        <v>45</v>
      </c>
      <c r="I37" s="55">
        <f>[1]Sheet1!N8</f>
        <v>806</v>
      </c>
      <c r="J37" s="56">
        <f>[1]Sheet1!O8</f>
        <v>28.47394540942928</v>
      </c>
      <c r="K37" s="18">
        <f>[1]Sheet1!P8</f>
        <v>58.5</v>
      </c>
      <c r="L37" s="18">
        <f>[1]Sheet1!Q8</f>
        <v>41.5</v>
      </c>
      <c r="M37" s="18">
        <f>[1]Sheet1!S8</f>
        <v>15</v>
      </c>
      <c r="N37" s="18">
        <f>[1]Sheet1!T8</f>
        <v>65.3</v>
      </c>
      <c r="O37" s="18">
        <f>[1]Sheet1!U8</f>
        <v>6.4</v>
      </c>
      <c r="P37" s="18">
        <f>[1]Sheet1!V8</f>
        <v>13.3</v>
      </c>
      <c r="Q37" s="56">
        <f>[1]Sheet1!X8</f>
        <v>26162.63</v>
      </c>
      <c r="R37" s="57">
        <f>(Q37/12)*G37</f>
        <v>1111911.7750000001</v>
      </c>
      <c r="S37" s="56">
        <f>[1]Sheet1!Y8</f>
        <v>26.076470588235292</v>
      </c>
      <c r="T37" s="18">
        <f>[1]Sheet1!AA8</f>
        <v>23102.080000000002</v>
      </c>
      <c r="U37" s="18">
        <f>[1]Sheet1!AB8</f>
        <v>22950</v>
      </c>
      <c r="V37" s="58">
        <f t="shared" si="98"/>
        <v>99.34170429675595</v>
      </c>
      <c r="W37" s="18">
        <f>[1]Sheet1!AD8</f>
        <v>1975</v>
      </c>
      <c r="X37" s="18">
        <f>[1]Sheet1!AE8</f>
        <v>2011</v>
      </c>
      <c r="Y37" s="60">
        <f>[1]Sheet1!AG8</f>
        <v>3.0549315904139429</v>
      </c>
      <c r="Z37" s="60">
        <f>[1]Sheet1!AH8</f>
        <v>6.3099611999999992</v>
      </c>
      <c r="AA37" s="60">
        <f>[1]Sheet1!AI8</f>
        <v>5.6088543999999994</v>
      </c>
      <c r="AB37" s="60">
        <f>[1]Sheet1!AJ8</f>
        <v>5.6088543999999994</v>
      </c>
      <c r="AC37" s="60">
        <f>[1]Sheet1!AK8</f>
        <v>4.9077475999999995</v>
      </c>
      <c r="AD37" s="60">
        <f>[1]Sheet1!AL8</f>
        <v>4.9077475999999995</v>
      </c>
      <c r="AE37" s="60">
        <f>[1]Sheet1!AM8</f>
        <v>5.6088543999999994</v>
      </c>
      <c r="AF37" s="60">
        <f>[1]Sheet1!AN8</f>
        <v>6.3099611999999992</v>
      </c>
      <c r="AG37" s="60">
        <f>[1]Sheet1!AO8</f>
        <v>6.3099611999999992</v>
      </c>
      <c r="AH37" s="60">
        <f>[1]Sheet1!AP8</f>
        <v>5.6088543999999994</v>
      </c>
      <c r="AI37" s="60">
        <f>[1]Sheet1!AQ8</f>
        <v>4.9077475999999995</v>
      </c>
      <c r="AJ37" s="60">
        <f>[1]Sheet1!AR8</f>
        <v>5.6088543999999994</v>
      </c>
      <c r="AK37" s="60">
        <f>[1]Sheet1!AS8</f>
        <v>7.011067999999999</v>
      </c>
      <c r="AL37" s="61">
        <f t="shared" si="99"/>
        <v>5.7257055333333327</v>
      </c>
      <c r="AM37" s="62">
        <f>[1]Sheet1!AT8</f>
        <v>70.110679999999988</v>
      </c>
      <c r="AN37" s="60">
        <f>[1]Sheet1!AU8</f>
        <v>100</v>
      </c>
      <c r="AO37" s="60">
        <f>[1]Sheet1!AV8</f>
        <v>367.2</v>
      </c>
      <c r="AP37" s="60">
        <f>[1]Sheet1!AW8</f>
        <v>321.3</v>
      </c>
      <c r="AQ37" s="60">
        <f>[1]Sheet1!AX8</f>
        <v>252.45</v>
      </c>
      <c r="AR37" s="60">
        <f>[1]Sheet1!AY8</f>
        <v>160.65</v>
      </c>
      <c r="AS37" s="60">
        <f>[1]Sheet1!AZ8</f>
        <v>91.8</v>
      </c>
      <c r="AT37" s="60">
        <f>[1]Sheet1!BA8</f>
        <v>45.9</v>
      </c>
      <c r="AU37" s="60">
        <f>[1]Sheet1!BB8</f>
        <v>45.9</v>
      </c>
      <c r="AV37" s="60">
        <f>[1]Sheet1!BC8</f>
        <v>45.9</v>
      </c>
      <c r="AW37" s="60">
        <f>[1]Sheet1!BD8</f>
        <v>91.8</v>
      </c>
      <c r="AX37" s="60">
        <f>[1]Sheet1!BE8</f>
        <v>160.65</v>
      </c>
      <c r="AY37" s="60">
        <f>[1]Sheet1!BF8</f>
        <v>275.39999999999998</v>
      </c>
      <c r="AZ37" s="60">
        <f>[1]Sheet1!BG8</f>
        <v>436.05</v>
      </c>
      <c r="BA37" s="61">
        <f t="shared" si="100"/>
        <v>191.25000000000003</v>
      </c>
      <c r="BB37" s="62">
        <f>[1]Sheet1!BH8</f>
        <v>2295</v>
      </c>
      <c r="BC37" s="60">
        <f>[1]Sheet1!BI8</f>
        <v>47.95</v>
      </c>
      <c r="BD37" s="60">
        <f t="shared" si="101"/>
        <v>17607.240000000002</v>
      </c>
      <c r="BE37" s="60">
        <f t="shared" si="102"/>
        <v>15406.335000000001</v>
      </c>
      <c r="BF37" s="60">
        <f t="shared" si="103"/>
        <v>12104.977500000001</v>
      </c>
      <c r="BG37" s="60">
        <f t="shared" si="104"/>
        <v>7703.1675000000005</v>
      </c>
      <c r="BH37" s="60">
        <f t="shared" si="105"/>
        <v>4401.8100000000004</v>
      </c>
      <c r="BI37" s="60">
        <f t="shared" si="106"/>
        <v>2200.9050000000002</v>
      </c>
      <c r="BJ37" s="60">
        <f t="shared" si="107"/>
        <v>2200.9050000000002</v>
      </c>
      <c r="BK37" s="60">
        <f t="shared" si="108"/>
        <v>2200.9050000000002</v>
      </c>
      <c r="BL37" s="60">
        <f t="shared" si="109"/>
        <v>4401.8100000000004</v>
      </c>
      <c r="BM37" s="60">
        <f t="shared" si="110"/>
        <v>7703.1675000000005</v>
      </c>
      <c r="BN37" s="60">
        <f t="shared" si="111"/>
        <v>13205.43</v>
      </c>
      <c r="BO37" s="60">
        <f t="shared" si="112"/>
        <v>20908.597500000003</v>
      </c>
      <c r="BP37" s="63">
        <f t="shared" si="113"/>
        <v>110045.25</v>
      </c>
      <c r="BQ37" s="65">
        <f t="shared" si="47"/>
        <v>9170.4375</v>
      </c>
    </row>
    <row r="38" spans="1:69" ht="14.25" customHeight="1" x14ac:dyDescent="0.25">
      <c r="A38" s="18">
        <v>37</v>
      </c>
      <c r="B38" s="18">
        <v>2</v>
      </c>
      <c r="C38" s="18">
        <f>[1]Sheet1!H9</f>
        <v>0</v>
      </c>
      <c r="D38" s="18">
        <f>[1]Sheet1!I9</f>
        <v>87</v>
      </c>
      <c r="E38" s="18">
        <f>[1]Sheet1!J9</f>
        <v>171</v>
      </c>
      <c r="F38" s="18">
        <f>[1]Sheet1!K9</f>
        <v>185</v>
      </c>
      <c r="G38" s="18">
        <f t="shared" si="96"/>
        <v>443</v>
      </c>
      <c r="H38" s="18">
        <f>[1]Sheet1!M9</f>
        <v>45</v>
      </c>
      <c r="I38" s="55">
        <f>[1]Sheet1!N9</f>
        <v>683</v>
      </c>
      <c r="J38" s="56">
        <f>[1]Sheet1!O9</f>
        <v>29.187408491947291</v>
      </c>
      <c r="K38" s="18">
        <f>[1]Sheet1!P9</f>
        <v>58.5</v>
      </c>
      <c r="L38" s="18">
        <f>[1]Sheet1!Q9</f>
        <v>41.5</v>
      </c>
      <c r="M38" s="18">
        <f>[1]Sheet1!S9</f>
        <v>15</v>
      </c>
      <c r="N38" s="18">
        <f>[1]Sheet1!T9</f>
        <v>65.3</v>
      </c>
      <c r="O38" s="18">
        <f>[1]Sheet1!U9</f>
        <v>6.4</v>
      </c>
      <c r="P38" s="18">
        <f>[1]Sheet1!V9</f>
        <v>13.3</v>
      </c>
      <c r="Q38" s="56">
        <f>[1]Sheet1!X9</f>
        <v>26162.63</v>
      </c>
      <c r="R38" s="57">
        <f t="shared" si="97"/>
        <v>965837.09083333332</v>
      </c>
      <c r="S38" s="56">
        <f>[1]Sheet1!Y9</f>
        <v>25.439051918735892</v>
      </c>
      <c r="T38" s="18">
        <f>[1]Sheet1!AA9</f>
        <v>20150.68</v>
      </c>
      <c r="U38" s="18">
        <f>[1]Sheet1!AB9</f>
        <v>19935</v>
      </c>
      <c r="V38" s="58">
        <f t="shared" si="98"/>
        <v>98.92966391208634</v>
      </c>
      <c r="W38" s="18">
        <f>[1]Sheet1!AD9</f>
        <v>1975</v>
      </c>
      <c r="X38" s="18">
        <f>[1]Sheet1!AE9</f>
        <v>2006</v>
      </c>
      <c r="Y38" s="60">
        <f>[1]Sheet1!AG9</f>
        <v>3.9718911462252318</v>
      </c>
      <c r="Z38" s="60">
        <f>[1]Sheet1!AH9</f>
        <v>7.1261684999999995</v>
      </c>
      <c r="AA38" s="60">
        <f>[1]Sheet1!AI9</f>
        <v>6.3343719999999992</v>
      </c>
      <c r="AB38" s="60">
        <f>[1]Sheet1!AJ9</f>
        <v>6.3343719999999992</v>
      </c>
      <c r="AC38" s="60">
        <f>[1]Sheet1!AK9</f>
        <v>5.542575499999999</v>
      </c>
      <c r="AD38" s="60">
        <f>[1]Sheet1!AL9</f>
        <v>5.542575499999999</v>
      </c>
      <c r="AE38" s="60">
        <f>[1]Sheet1!AM9</f>
        <v>6.3343719999999992</v>
      </c>
      <c r="AF38" s="60">
        <f>[1]Sheet1!AN9</f>
        <v>7.1261684999999995</v>
      </c>
      <c r="AG38" s="60">
        <f>[1]Sheet1!AO9</f>
        <v>7.1261684999999995</v>
      </c>
      <c r="AH38" s="60">
        <f>[1]Sheet1!AP9</f>
        <v>6.3343719999999992</v>
      </c>
      <c r="AI38" s="60">
        <f>[1]Sheet1!AQ9</f>
        <v>5.542575499999999</v>
      </c>
      <c r="AJ38" s="60">
        <f>[1]Sheet1!AR9</f>
        <v>6.3343719999999992</v>
      </c>
      <c r="AK38" s="60">
        <f>[1]Sheet1!AS9</f>
        <v>7.9179649999999988</v>
      </c>
      <c r="AL38" s="61">
        <f t="shared" si="99"/>
        <v>6.4663380833333326</v>
      </c>
      <c r="AM38" s="62">
        <f>[1]Sheet1!AT9</f>
        <v>79.179649999999995</v>
      </c>
      <c r="AN38" s="60">
        <f>[1]Sheet1!AU9</f>
        <v>100</v>
      </c>
      <c r="AO38" s="60">
        <f>[1]Sheet1!AV9</f>
        <v>318.95999999999998</v>
      </c>
      <c r="AP38" s="60">
        <f>[1]Sheet1!AW9</f>
        <v>279.08999999999997</v>
      </c>
      <c r="AQ38" s="60">
        <f>[1]Sheet1!AX9</f>
        <v>219.285</v>
      </c>
      <c r="AR38" s="60">
        <f>[1]Sheet1!AY9</f>
        <v>139.54499999999999</v>
      </c>
      <c r="AS38" s="60">
        <f>[1]Sheet1!AZ9</f>
        <v>79.739999999999995</v>
      </c>
      <c r="AT38" s="60">
        <f>[1]Sheet1!BA9</f>
        <v>39.869999999999997</v>
      </c>
      <c r="AU38" s="60">
        <f>[1]Sheet1!BB9</f>
        <v>39.869999999999997</v>
      </c>
      <c r="AV38" s="60">
        <f>[1]Sheet1!BC9</f>
        <v>39.869999999999997</v>
      </c>
      <c r="AW38" s="60">
        <f>[1]Sheet1!BD9</f>
        <v>79.739999999999995</v>
      </c>
      <c r="AX38" s="60">
        <f>[1]Sheet1!BE9</f>
        <v>139.54499999999999</v>
      </c>
      <c r="AY38" s="60">
        <f>[1]Sheet1!BF9</f>
        <v>239.21999999999997</v>
      </c>
      <c r="AZ38" s="60">
        <f>[1]Sheet1!BG9</f>
        <v>378.76499999999999</v>
      </c>
      <c r="BA38" s="61">
        <f t="shared" si="100"/>
        <v>166.12499999999997</v>
      </c>
      <c r="BB38" s="62">
        <f>[1]Sheet1!BH9</f>
        <v>1993.5</v>
      </c>
      <c r="BC38" s="60">
        <f>[1]Sheet1!BI9</f>
        <v>47.95</v>
      </c>
      <c r="BD38" s="60">
        <f t="shared" si="101"/>
        <v>15294.132</v>
      </c>
      <c r="BE38" s="60">
        <f t="shared" si="102"/>
        <v>13382.3655</v>
      </c>
      <c r="BF38" s="60">
        <f t="shared" si="103"/>
        <v>10514.715750000001</v>
      </c>
      <c r="BG38" s="60">
        <f t="shared" si="104"/>
        <v>6691.1827499999999</v>
      </c>
      <c r="BH38" s="60">
        <f t="shared" si="105"/>
        <v>3823.5329999999999</v>
      </c>
      <c r="BI38" s="60">
        <f t="shared" si="106"/>
        <v>1911.7665</v>
      </c>
      <c r="BJ38" s="60">
        <f t="shared" si="107"/>
        <v>1911.7665</v>
      </c>
      <c r="BK38" s="60">
        <f t="shared" si="108"/>
        <v>1911.7665</v>
      </c>
      <c r="BL38" s="60">
        <f t="shared" si="109"/>
        <v>3823.5329999999999</v>
      </c>
      <c r="BM38" s="60">
        <f t="shared" si="110"/>
        <v>6691.1827499999999</v>
      </c>
      <c r="BN38" s="60">
        <f t="shared" si="111"/>
        <v>11470.599</v>
      </c>
      <c r="BO38" s="60">
        <f t="shared" si="112"/>
        <v>18161.781750000002</v>
      </c>
      <c r="BP38" s="63">
        <f t="shared" si="113"/>
        <v>95588.325000000012</v>
      </c>
      <c r="BQ38" s="65">
        <f t="shared" si="47"/>
        <v>7965.6937500000013</v>
      </c>
    </row>
    <row r="39" spans="1:69" ht="14.25" customHeight="1" x14ac:dyDescent="0.25">
      <c r="A39" s="18">
        <v>38</v>
      </c>
      <c r="B39" s="18">
        <v>2</v>
      </c>
      <c r="C39" s="18">
        <f>[1]Sheet1!H10</f>
        <v>0</v>
      </c>
      <c r="D39" s="18">
        <f>[1]Sheet1!I10</f>
        <v>19</v>
      </c>
      <c r="E39" s="18">
        <f>[1]Sheet1!J10</f>
        <v>36</v>
      </c>
      <c r="F39" s="18">
        <f>[1]Sheet1!K10</f>
        <v>40</v>
      </c>
      <c r="G39" s="18">
        <f t="shared" si="96"/>
        <v>95</v>
      </c>
      <c r="H39" s="18">
        <f>[1]Sheet1!M10</f>
        <v>54</v>
      </c>
      <c r="I39" s="55">
        <f>[1]Sheet1!N10</f>
        <v>169</v>
      </c>
      <c r="J39" s="56">
        <f>[1]Sheet1!O10</f>
        <v>30.355029585798817</v>
      </c>
      <c r="K39" s="18">
        <f>[1]Sheet1!P10</f>
        <v>58.5</v>
      </c>
      <c r="L39" s="18">
        <f>[1]Sheet1!Q10</f>
        <v>41.5</v>
      </c>
      <c r="M39" s="18">
        <f>[1]Sheet1!S10</f>
        <v>15</v>
      </c>
      <c r="N39" s="18">
        <f>[1]Sheet1!T10</f>
        <v>65.3</v>
      </c>
      <c r="O39" s="18">
        <f>[1]Sheet1!U10</f>
        <v>6.4</v>
      </c>
      <c r="P39" s="18">
        <f>[1]Sheet1!V10</f>
        <v>13.3</v>
      </c>
      <c r="Q39" s="56">
        <f>[1]Sheet1!X10</f>
        <v>26162.63</v>
      </c>
      <c r="R39" s="57">
        <f t="shared" si="97"/>
        <v>207120.82083333333</v>
      </c>
      <c r="S39" s="56">
        <f>[1]Sheet1!Y10</f>
        <v>29.352631578947367</v>
      </c>
      <c r="T39" s="18">
        <f>[1]Sheet1!AA10</f>
        <v>5187.8900000000003</v>
      </c>
      <c r="U39" s="18">
        <f>[1]Sheet1!AB10</f>
        <v>5130</v>
      </c>
      <c r="V39" s="58">
        <f t="shared" si="98"/>
        <v>98.884132084527607</v>
      </c>
      <c r="W39" s="18">
        <f>[1]Sheet1!AD10</f>
        <v>1980</v>
      </c>
      <c r="X39" s="18">
        <f>[1]Sheet1!AE10</f>
        <v>2012</v>
      </c>
      <c r="Y39" s="60">
        <f>[1]Sheet1!AG10</f>
        <v>11.917448343079922</v>
      </c>
      <c r="Z39" s="60">
        <f>[1]Sheet1!AH10</f>
        <v>5.5022859000000004</v>
      </c>
      <c r="AA39" s="60">
        <f>[1]Sheet1!AI10</f>
        <v>4.8909208</v>
      </c>
      <c r="AB39" s="60">
        <f>[1]Sheet1!AJ10</f>
        <v>4.8909208</v>
      </c>
      <c r="AC39" s="60">
        <f>[1]Sheet1!AK10</f>
        <v>4.2795556999999995</v>
      </c>
      <c r="AD39" s="60">
        <f>[1]Sheet1!AL10</f>
        <v>4.2795556999999995</v>
      </c>
      <c r="AE39" s="60">
        <f>[1]Sheet1!AM10</f>
        <v>4.8909208</v>
      </c>
      <c r="AF39" s="60">
        <f>[1]Sheet1!AN10</f>
        <v>5.5022859000000004</v>
      </c>
      <c r="AG39" s="60">
        <f>[1]Sheet1!AO10</f>
        <v>5.5022859000000004</v>
      </c>
      <c r="AH39" s="60">
        <f>[1]Sheet1!AP10</f>
        <v>4.8909208</v>
      </c>
      <c r="AI39" s="60">
        <f>[1]Sheet1!AQ10</f>
        <v>4.2795556999999995</v>
      </c>
      <c r="AJ39" s="60">
        <f>[1]Sheet1!AR10</f>
        <v>4.8909208</v>
      </c>
      <c r="AK39" s="60">
        <f>[1]Sheet1!AS10</f>
        <v>6.1136509999999999</v>
      </c>
      <c r="AL39" s="61">
        <f t="shared" si="99"/>
        <v>4.992814983333334</v>
      </c>
      <c r="AM39" s="62">
        <f>[1]Sheet1!AT10</f>
        <v>61.136510000000001</v>
      </c>
      <c r="AN39" s="60">
        <f>[1]Sheet1!AU10</f>
        <v>100</v>
      </c>
      <c r="AO39" s="60">
        <f>[1]Sheet1!AV10</f>
        <v>82.08</v>
      </c>
      <c r="AP39" s="60">
        <f>[1]Sheet1!AW10</f>
        <v>71.819999999999993</v>
      </c>
      <c r="AQ39" s="60">
        <f>[1]Sheet1!AX10</f>
        <v>56.43</v>
      </c>
      <c r="AR39" s="60">
        <f>[1]Sheet1!AY10</f>
        <v>35.909999999999997</v>
      </c>
      <c r="AS39" s="60">
        <f>[1]Sheet1!AZ10</f>
        <v>20.52</v>
      </c>
      <c r="AT39" s="60">
        <f>[1]Sheet1!BA10</f>
        <v>10.26</v>
      </c>
      <c r="AU39" s="60">
        <f>[1]Sheet1!BB10</f>
        <v>10.26</v>
      </c>
      <c r="AV39" s="60">
        <f>[1]Sheet1!BC10</f>
        <v>10.26</v>
      </c>
      <c r="AW39" s="60">
        <f>[1]Sheet1!BD10</f>
        <v>20.52</v>
      </c>
      <c r="AX39" s="60">
        <f>[1]Sheet1!BE10</f>
        <v>35.909999999999997</v>
      </c>
      <c r="AY39" s="60">
        <f>[1]Sheet1!BF10</f>
        <v>61.56</v>
      </c>
      <c r="AZ39" s="60">
        <f>[1]Sheet1!BG10</f>
        <v>97.47</v>
      </c>
      <c r="BA39" s="61">
        <f t="shared" si="100"/>
        <v>42.749999999999993</v>
      </c>
      <c r="BB39" s="62">
        <f>[1]Sheet1!BH10</f>
        <v>513</v>
      </c>
      <c r="BC39" s="60">
        <f>[1]Sheet1!BI10</f>
        <v>47.95</v>
      </c>
      <c r="BD39" s="60">
        <f t="shared" si="101"/>
        <v>3935.7360000000003</v>
      </c>
      <c r="BE39" s="60">
        <f t="shared" si="102"/>
        <v>3443.7689999999998</v>
      </c>
      <c r="BF39" s="60">
        <f t="shared" si="103"/>
        <v>2705.8185000000003</v>
      </c>
      <c r="BG39" s="60">
        <f t="shared" si="104"/>
        <v>1721.8844999999999</v>
      </c>
      <c r="BH39" s="60">
        <f t="shared" si="105"/>
        <v>983.93400000000008</v>
      </c>
      <c r="BI39" s="60">
        <f t="shared" si="106"/>
        <v>491.96700000000004</v>
      </c>
      <c r="BJ39" s="60">
        <f t="shared" si="107"/>
        <v>491.96700000000004</v>
      </c>
      <c r="BK39" s="60">
        <f t="shared" si="108"/>
        <v>491.96700000000004</v>
      </c>
      <c r="BL39" s="60">
        <f t="shared" si="109"/>
        <v>983.93400000000008</v>
      </c>
      <c r="BM39" s="60">
        <f t="shared" si="110"/>
        <v>1721.8844999999999</v>
      </c>
      <c r="BN39" s="60">
        <f t="shared" si="111"/>
        <v>2951.8020000000001</v>
      </c>
      <c r="BO39" s="60">
        <f t="shared" si="112"/>
        <v>4673.6864999999998</v>
      </c>
      <c r="BP39" s="63">
        <f t="shared" si="113"/>
        <v>24598.35</v>
      </c>
      <c r="BQ39" s="65">
        <f t="shared" si="47"/>
        <v>2049.8624999999997</v>
      </c>
    </row>
    <row r="40" spans="1:69" ht="14.25" customHeight="1" x14ac:dyDescent="0.25">
      <c r="A40" s="18">
        <v>39</v>
      </c>
      <c r="B40" s="18">
        <v>2</v>
      </c>
      <c r="C40" s="18">
        <f>[1]Sheet1!H11</f>
        <v>0</v>
      </c>
      <c r="D40" s="55">
        <f>[1]Sheet1!I13</f>
        <v>72.754716981132077</v>
      </c>
      <c r="E40" s="55">
        <f>[1]Sheet1!J13</f>
        <v>141.88679245283018</v>
      </c>
      <c r="F40" s="55">
        <f>[1]Sheet1!K13</f>
        <v>153.35849056603774</v>
      </c>
      <c r="G40" s="18">
        <f t="shared" si="96"/>
        <v>368</v>
      </c>
      <c r="H40" s="55">
        <f>[1]Sheet1!M13</f>
        <v>45.22255434782609</v>
      </c>
      <c r="I40" s="55">
        <f>[1]Sheet1!N13</f>
        <v>736</v>
      </c>
      <c r="J40" s="56">
        <f>[1]Sheet1!O13</f>
        <v>22.611277173913045</v>
      </c>
      <c r="K40" s="18">
        <f>[1]Sheet1!P13</f>
        <v>63</v>
      </c>
      <c r="L40" s="18">
        <f>[1]Sheet1!Q13</f>
        <v>37</v>
      </c>
      <c r="M40" s="18">
        <f>[1]Sheet1!S13</f>
        <v>15</v>
      </c>
      <c r="N40" s="18">
        <f>[1]Sheet1!T13</f>
        <v>61.95000000000001</v>
      </c>
      <c r="O40" s="18">
        <f>[1]Sheet1!U13</f>
        <v>8.35</v>
      </c>
      <c r="P40" s="18">
        <f>[1]Sheet1!V13</f>
        <v>14.700000000000001</v>
      </c>
      <c r="Q40" s="56">
        <f>[1]Sheet1!X13</f>
        <v>25269.165000000005</v>
      </c>
      <c r="R40" s="57">
        <f t="shared" si="97"/>
        <v>774921.06000000017</v>
      </c>
      <c r="S40" s="56">
        <f>[1]Sheet1!$Y$13</f>
        <v>26.969953433083674</v>
      </c>
      <c r="T40" s="18">
        <f>[1]Sheet1!AA13</f>
        <v>16745.162890172822</v>
      </c>
      <c r="U40" s="66">
        <f>[1]Sheet1!AB13</f>
        <v>16641.900000000001</v>
      </c>
      <c r="V40" s="58">
        <f t="shared" si="98"/>
        <v>99.383327048831376</v>
      </c>
      <c r="W40" s="18">
        <f>[1]Sheet1!AD13</f>
        <v>1975</v>
      </c>
      <c r="X40" s="59" t="s">
        <v>18</v>
      </c>
      <c r="Y40" s="60">
        <f>[1]Sheet1!$AG$13</f>
        <v>3.9773785132865158</v>
      </c>
      <c r="Z40" s="60">
        <f>[1]Sheet1!AH13</f>
        <v>5.957202193223659</v>
      </c>
      <c r="AA40" s="60">
        <f>[1]Sheet1!AI13</f>
        <v>5.29529083842103</v>
      </c>
      <c r="AB40" s="60">
        <f>[1]Sheet1!AJ13</f>
        <v>5.29529083842103</v>
      </c>
      <c r="AC40" s="60">
        <f>[1]Sheet1!AK13</f>
        <v>4.633379483618401</v>
      </c>
      <c r="AD40" s="60">
        <f>[1]Sheet1!AL13</f>
        <v>4.633379483618401</v>
      </c>
      <c r="AE40" s="60">
        <f>[1]Sheet1!AM13</f>
        <v>5.29529083842103</v>
      </c>
      <c r="AF40" s="60">
        <f>[1]Sheet1!AN13</f>
        <v>5.957202193223659</v>
      </c>
      <c r="AG40" s="60">
        <f>[1]Sheet1!AO13</f>
        <v>5.957202193223659</v>
      </c>
      <c r="AH40" s="60">
        <f>[1]Sheet1!AP13</f>
        <v>5.29529083842103</v>
      </c>
      <c r="AI40" s="60">
        <f>[1]Sheet1!AQ13</f>
        <v>4.633379483618401</v>
      </c>
      <c r="AJ40" s="60">
        <f>[1]Sheet1!AR13</f>
        <v>5.29529083842103</v>
      </c>
      <c r="AK40" s="60">
        <f>[1]Sheet1!AS13</f>
        <v>6.6191135480262879</v>
      </c>
      <c r="AL40" s="61">
        <f>AVERAGE(Z40:AK40)</f>
        <v>5.4056093975548016</v>
      </c>
      <c r="AM40" s="62">
        <f>[1]Sheet1!AT13</f>
        <v>66.191135480262872</v>
      </c>
      <c r="AN40" s="18">
        <f>[1]Sheet1!AU13</f>
        <v>100</v>
      </c>
      <c r="AO40" s="60">
        <f>[1]Sheet1!AV13</f>
        <v>266.27040000000005</v>
      </c>
      <c r="AP40" s="60">
        <f>[1]Sheet1!AW13</f>
        <v>232.98660000000004</v>
      </c>
      <c r="AQ40" s="60">
        <f>[1]Sheet1!AX13</f>
        <v>183.06090000000003</v>
      </c>
      <c r="AR40" s="60">
        <f>[1]Sheet1!AY13</f>
        <v>116.49330000000002</v>
      </c>
      <c r="AS40" s="60">
        <f>[1]Sheet1!AZ13</f>
        <v>66.567600000000013</v>
      </c>
      <c r="AT40" s="60">
        <f>[1]Sheet1!BA13</f>
        <v>33.283800000000006</v>
      </c>
      <c r="AU40" s="60">
        <f>[1]Sheet1!BB13</f>
        <v>33.283800000000006</v>
      </c>
      <c r="AV40" s="60">
        <f>[1]Sheet1!BC13</f>
        <v>33.283800000000006</v>
      </c>
      <c r="AW40" s="60">
        <f>[1]Sheet1!BD13</f>
        <v>66.567600000000013</v>
      </c>
      <c r="AX40" s="60">
        <f>[1]Sheet1!BE13</f>
        <v>116.49330000000002</v>
      </c>
      <c r="AY40" s="60">
        <f>[1]Sheet1!BF13</f>
        <v>199.70280000000002</v>
      </c>
      <c r="AZ40" s="60">
        <f>[1]Sheet1!BG13</f>
        <v>316.19610000000006</v>
      </c>
      <c r="BA40" s="61">
        <f t="shared" si="100"/>
        <v>138.68250000000003</v>
      </c>
      <c r="BB40" s="62">
        <f>[1]Sheet1!BH13</f>
        <v>1664.1900000000003</v>
      </c>
      <c r="BC40" s="18">
        <f>[1]Sheet1!BI13</f>
        <v>47.95</v>
      </c>
      <c r="BD40" s="60">
        <f t="shared" ref="BD40:BD63" si="114">$BC40*AO40</f>
        <v>12767.665680000004</v>
      </c>
      <c r="BE40" s="60">
        <f t="shared" ref="BE40:BE63" si="115">$BC40*AP40</f>
        <v>11171.707470000003</v>
      </c>
      <c r="BF40" s="60">
        <f t="shared" ref="BF40:BF63" si="116">$BC40*AQ40</f>
        <v>8777.770155000002</v>
      </c>
      <c r="BG40" s="60">
        <f t="shared" ref="BG40:BG63" si="117">$BC40*AR40</f>
        <v>5585.8537350000015</v>
      </c>
      <c r="BH40" s="60">
        <f t="shared" ref="BH40:BH63" si="118">$BC40*AS40</f>
        <v>3191.9164200000009</v>
      </c>
      <c r="BI40" s="60">
        <f t="shared" ref="BI40:BI63" si="119">$BC40*AT40</f>
        <v>1595.9582100000005</v>
      </c>
      <c r="BJ40" s="60">
        <f t="shared" ref="BJ40:BJ63" si="120">$BC40*AU40</f>
        <v>1595.9582100000005</v>
      </c>
      <c r="BK40" s="60">
        <f t="shared" ref="BK40:BK63" si="121">$BC40*AV40</f>
        <v>1595.9582100000005</v>
      </c>
      <c r="BL40" s="60">
        <f t="shared" ref="BL40:BL63" si="122">$BC40*AW40</f>
        <v>3191.9164200000009</v>
      </c>
      <c r="BM40" s="60">
        <f t="shared" ref="BM40:BM63" si="123">$BC40*AX40</f>
        <v>5585.8537350000015</v>
      </c>
      <c r="BN40" s="60">
        <f t="shared" ref="BN40:BN63" si="124">$BC40*AY40</f>
        <v>9575.7492600000023</v>
      </c>
      <c r="BO40" s="60">
        <f t="shared" ref="BO40:BO63" si="125">$BC40*AZ40</f>
        <v>15161.602995000003</v>
      </c>
      <c r="BP40" s="63">
        <f t="shared" ref="BP40:BP63" si="126">SUM(BD40:BO40)</f>
        <v>79797.910500000013</v>
      </c>
      <c r="BQ40" s="65">
        <f t="shared" si="47"/>
        <v>6649.8258750000014</v>
      </c>
    </row>
    <row r="41" spans="1:69" ht="14.25" customHeight="1" x14ac:dyDescent="0.25">
      <c r="A41" s="18">
        <v>40</v>
      </c>
      <c r="B41" s="18">
        <v>2</v>
      </c>
      <c r="C41" s="18">
        <f>[1]Sheet1!H12</f>
        <v>0</v>
      </c>
      <c r="D41" s="55">
        <f>[1]Sheet1!I14</f>
        <v>21.54963084495488</v>
      </c>
      <c r="E41" s="55">
        <f>[1]Sheet1!J14</f>
        <v>42.026251025430682</v>
      </c>
      <c r="F41" s="55">
        <f>[1]Sheet1!K14</f>
        <v>45.424118129614442</v>
      </c>
      <c r="G41" s="18">
        <f t="shared" si="96"/>
        <v>109</v>
      </c>
      <c r="H41" s="55">
        <f>[1]Sheet1!M14</f>
        <v>54.534678899082564</v>
      </c>
      <c r="I41" s="55">
        <f>[1]Sheet1!N14</f>
        <v>218</v>
      </c>
      <c r="J41" s="56">
        <f>[1]Sheet1!O14</f>
        <v>27.267339449541282</v>
      </c>
      <c r="K41" s="18">
        <f>[1]Sheet1!P14</f>
        <v>63</v>
      </c>
      <c r="L41" s="18">
        <f>[1]Sheet1!Q14</f>
        <v>37</v>
      </c>
      <c r="M41" s="18">
        <f>[1]Sheet1!S14</f>
        <v>15</v>
      </c>
      <c r="N41" s="18">
        <f>[1]Sheet1!T14</f>
        <v>61.95000000000001</v>
      </c>
      <c r="O41" s="18">
        <f>[1]Sheet1!U14</f>
        <v>8.35</v>
      </c>
      <c r="P41" s="18">
        <f>[1]Sheet1!V14</f>
        <v>14.700000000000001</v>
      </c>
      <c r="Q41" s="56">
        <f>[1]Sheet1!X14</f>
        <v>25269.165000000005</v>
      </c>
      <c r="R41" s="57">
        <f t="shared" si="97"/>
        <v>229528.24875000006</v>
      </c>
      <c r="S41" s="56">
        <f>[1]Sheet1!$Y$13</f>
        <v>26.969953433083674</v>
      </c>
      <c r="T41" s="18">
        <f>[1]Sheet1!AA14</f>
        <v>5981.1642219215646</v>
      </c>
      <c r="U41" s="66">
        <f>[1]Sheet1!AB14</f>
        <v>5944.28</v>
      </c>
      <c r="V41" s="58">
        <f t="shared" si="98"/>
        <v>99.38332704883139</v>
      </c>
      <c r="W41" s="18">
        <f>[1]Sheet1!AD14</f>
        <v>1981</v>
      </c>
      <c r="X41" s="59" t="s">
        <v>18</v>
      </c>
      <c r="Y41" s="60">
        <f>[1]Sheet1!$AG$13</f>
        <v>3.9773785132865158</v>
      </c>
      <c r="Z41" s="60">
        <f>[1]Sheet1!AH14</f>
        <v>2.1278386394062894</v>
      </c>
      <c r="AA41" s="60">
        <f>[1]Sheet1!AI14</f>
        <v>1.8914121239167017</v>
      </c>
      <c r="AB41" s="60">
        <f>[1]Sheet1!AJ14</f>
        <v>1.8914121239167017</v>
      </c>
      <c r="AC41" s="60">
        <f>[1]Sheet1!AK14</f>
        <v>1.654985608427114</v>
      </c>
      <c r="AD41" s="60">
        <f>[1]Sheet1!AL14</f>
        <v>1.654985608427114</v>
      </c>
      <c r="AE41" s="60">
        <f>[1]Sheet1!AM14</f>
        <v>1.8914121239167017</v>
      </c>
      <c r="AF41" s="60">
        <f>[1]Sheet1!AN14</f>
        <v>2.1278386394062894</v>
      </c>
      <c r="AG41" s="60">
        <f>[1]Sheet1!AO14</f>
        <v>2.1278386394062894</v>
      </c>
      <c r="AH41" s="60">
        <f>[1]Sheet1!AP14</f>
        <v>1.8914121239167017</v>
      </c>
      <c r="AI41" s="60">
        <f>[1]Sheet1!AQ14</f>
        <v>1.654985608427114</v>
      </c>
      <c r="AJ41" s="60">
        <f>[1]Sheet1!AR14</f>
        <v>1.8914121239167017</v>
      </c>
      <c r="AK41" s="60">
        <f>[1]Sheet1!AS14</f>
        <v>2.3642651548958771</v>
      </c>
      <c r="AL41" s="61">
        <f t="shared" si="99"/>
        <v>1.9308165431649662</v>
      </c>
      <c r="AM41" s="62">
        <f>[1]Sheet1!AT14</f>
        <v>23.642651548958771</v>
      </c>
      <c r="AN41" s="18">
        <f>[1]Sheet1!AU14</f>
        <v>100</v>
      </c>
      <c r="AO41" s="60">
        <f>[1]Sheet1!AV14</f>
        <v>95.10848</v>
      </c>
      <c r="AP41" s="60">
        <f>[1]Sheet1!AW14</f>
        <v>83.219920000000002</v>
      </c>
      <c r="AQ41" s="60">
        <f>[1]Sheet1!AX14</f>
        <v>65.387079999999997</v>
      </c>
      <c r="AR41" s="60">
        <f>[1]Sheet1!AY14</f>
        <v>41.609960000000001</v>
      </c>
      <c r="AS41" s="60">
        <f>[1]Sheet1!AZ14</f>
        <v>23.77712</v>
      </c>
      <c r="AT41" s="60">
        <f>[1]Sheet1!BA14</f>
        <v>11.88856</v>
      </c>
      <c r="AU41" s="60">
        <f>[1]Sheet1!BB14</f>
        <v>11.88856</v>
      </c>
      <c r="AV41" s="60">
        <f>[1]Sheet1!BC14</f>
        <v>11.88856</v>
      </c>
      <c r="AW41" s="60">
        <f>[1]Sheet1!BD14</f>
        <v>23.77712</v>
      </c>
      <c r="AX41" s="60">
        <f>[1]Sheet1!BE14</f>
        <v>41.609960000000001</v>
      </c>
      <c r="AY41" s="60">
        <f>[1]Sheet1!BF14</f>
        <v>71.331360000000004</v>
      </c>
      <c r="AZ41" s="60">
        <f>[1]Sheet1!BG14</f>
        <v>112.94132</v>
      </c>
      <c r="BA41" s="61">
        <f t="shared" si="100"/>
        <v>49.535666666666664</v>
      </c>
      <c r="BB41" s="62">
        <f>[1]Sheet1!BH14</f>
        <v>594.428</v>
      </c>
      <c r="BC41" s="18">
        <f>[1]Sheet1!BI14</f>
        <v>47.95</v>
      </c>
      <c r="BD41" s="60">
        <f t="shared" si="114"/>
        <v>4560.4516160000003</v>
      </c>
      <c r="BE41" s="60">
        <f t="shared" si="115"/>
        <v>3990.3951640000005</v>
      </c>
      <c r="BF41" s="60">
        <f t="shared" si="116"/>
        <v>3135.3104859999999</v>
      </c>
      <c r="BG41" s="60">
        <f t="shared" si="117"/>
        <v>1995.1975820000002</v>
      </c>
      <c r="BH41" s="60">
        <f t="shared" si="118"/>
        <v>1140.1129040000001</v>
      </c>
      <c r="BI41" s="60">
        <f t="shared" si="119"/>
        <v>570.05645200000004</v>
      </c>
      <c r="BJ41" s="60">
        <f t="shared" si="120"/>
        <v>570.05645200000004</v>
      </c>
      <c r="BK41" s="60">
        <f t="shared" si="121"/>
        <v>570.05645200000004</v>
      </c>
      <c r="BL41" s="60">
        <f t="shared" si="122"/>
        <v>1140.1129040000001</v>
      </c>
      <c r="BM41" s="60">
        <f t="shared" si="123"/>
        <v>1995.1975820000002</v>
      </c>
      <c r="BN41" s="60">
        <f t="shared" si="124"/>
        <v>3420.3387120000002</v>
      </c>
      <c r="BO41" s="60">
        <f t="shared" si="125"/>
        <v>5415.5362940000005</v>
      </c>
      <c r="BP41" s="63">
        <f t="shared" si="126"/>
        <v>28502.822600000007</v>
      </c>
      <c r="BQ41" s="65">
        <f t="shared" si="47"/>
        <v>2375.2352166666674</v>
      </c>
    </row>
    <row r="42" spans="1:69" ht="14.25" customHeight="1" x14ac:dyDescent="0.25">
      <c r="A42" s="18">
        <v>41</v>
      </c>
      <c r="B42" s="18">
        <v>2</v>
      </c>
      <c r="C42" s="18">
        <f>[1]Sheet1!H13</f>
        <v>0</v>
      </c>
      <c r="D42" s="55">
        <f>[1]Sheet1!I15</f>
        <v>21.54963084495488</v>
      </c>
      <c r="E42" s="55">
        <f>[1]Sheet1!J15</f>
        <v>42.026251025430682</v>
      </c>
      <c r="F42" s="55">
        <f>[1]Sheet1!K15</f>
        <v>45.424118129614442</v>
      </c>
      <c r="G42" s="18">
        <f t="shared" si="96"/>
        <v>109</v>
      </c>
      <c r="H42" s="55">
        <f>[1]Sheet1!M15</f>
        <v>54.534678899082564</v>
      </c>
      <c r="I42" s="55">
        <f>[1]Sheet1!N15</f>
        <v>218</v>
      </c>
      <c r="J42" s="56">
        <f>[1]Sheet1!O15</f>
        <v>27.267339449541282</v>
      </c>
      <c r="K42" s="18">
        <f>[1]Sheet1!P15</f>
        <v>63</v>
      </c>
      <c r="L42" s="18">
        <f>[1]Sheet1!Q15</f>
        <v>37</v>
      </c>
      <c r="M42" s="18">
        <f>[1]Sheet1!S15</f>
        <v>15</v>
      </c>
      <c r="N42" s="18">
        <f>[1]Sheet1!T15</f>
        <v>61.95000000000001</v>
      </c>
      <c r="O42" s="18">
        <f>[1]Sheet1!U15</f>
        <v>8.35</v>
      </c>
      <c r="P42" s="18">
        <f>[1]Sheet1!V15</f>
        <v>14.700000000000001</v>
      </c>
      <c r="Q42" s="56">
        <f>[1]Sheet1!X15</f>
        <v>25269.165000000005</v>
      </c>
      <c r="R42" s="57">
        <f t="shared" si="97"/>
        <v>229528.24875000006</v>
      </c>
      <c r="S42" s="56">
        <f>[1]Sheet1!$Y$13</f>
        <v>26.969953433083674</v>
      </c>
      <c r="T42" s="18">
        <f>[1]Sheet1!AA15</f>
        <v>5981.1642219215646</v>
      </c>
      <c r="U42" s="66">
        <f>[1]Sheet1!AB15</f>
        <v>5944.28</v>
      </c>
      <c r="V42" s="58">
        <f t="shared" si="98"/>
        <v>99.38332704883139</v>
      </c>
      <c r="W42" s="18">
        <f>[1]Sheet1!AD15</f>
        <v>1980</v>
      </c>
      <c r="X42" s="59" t="s">
        <v>18</v>
      </c>
      <c r="Y42" s="60">
        <f>[1]Sheet1!$AG$13</f>
        <v>3.9773785132865158</v>
      </c>
      <c r="Z42" s="60">
        <f>[1]Sheet1!AH15</f>
        <v>2.1278386394062894</v>
      </c>
      <c r="AA42" s="60">
        <f>[1]Sheet1!AI15</f>
        <v>1.8914121239167017</v>
      </c>
      <c r="AB42" s="60">
        <f>[1]Sheet1!AJ15</f>
        <v>1.8914121239167017</v>
      </c>
      <c r="AC42" s="60">
        <f>[1]Sheet1!AK15</f>
        <v>1.654985608427114</v>
      </c>
      <c r="AD42" s="60">
        <f>[1]Sheet1!AL15</f>
        <v>1.654985608427114</v>
      </c>
      <c r="AE42" s="60">
        <f>[1]Sheet1!AM15</f>
        <v>1.8914121239167017</v>
      </c>
      <c r="AF42" s="60">
        <f>[1]Sheet1!AN15</f>
        <v>2.1278386394062894</v>
      </c>
      <c r="AG42" s="60">
        <f>[1]Sheet1!AO15</f>
        <v>2.1278386394062894</v>
      </c>
      <c r="AH42" s="60">
        <f>[1]Sheet1!AP15</f>
        <v>1.8914121239167017</v>
      </c>
      <c r="AI42" s="60">
        <f>[1]Sheet1!AQ15</f>
        <v>1.654985608427114</v>
      </c>
      <c r="AJ42" s="60">
        <f>[1]Sheet1!AR15</f>
        <v>1.8914121239167017</v>
      </c>
      <c r="AK42" s="60">
        <f>[1]Sheet1!AS15</f>
        <v>2.3642651548958771</v>
      </c>
      <c r="AL42" s="61">
        <f t="shared" si="99"/>
        <v>1.9308165431649662</v>
      </c>
      <c r="AM42" s="62">
        <f>[1]Sheet1!AT15</f>
        <v>23.642651548958771</v>
      </c>
      <c r="AN42" s="18">
        <f>[1]Sheet1!AU15</f>
        <v>100</v>
      </c>
      <c r="AO42" s="60">
        <f>[1]Sheet1!AV15</f>
        <v>95.10848</v>
      </c>
      <c r="AP42" s="60">
        <f>[1]Sheet1!AW15</f>
        <v>83.219920000000002</v>
      </c>
      <c r="AQ42" s="60">
        <f>[1]Sheet1!AX15</f>
        <v>65.387079999999997</v>
      </c>
      <c r="AR42" s="60">
        <f>[1]Sheet1!AY15</f>
        <v>41.609960000000001</v>
      </c>
      <c r="AS42" s="60">
        <f>[1]Sheet1!AZ15</f>
        <v>23.77712</v>
      </c>
      <c r="AT42" s="60">
        <f>[1]Sheet1!BA15</f>
        <v>11.88856</v>
      </c>
      <c r="AU42" s="60">
        <f>[1]Sheet1!BB15</f>
        <v>11.88856</v>
      </c>
      <c r="AV42" s="60">
        <f>[1]Sheet1!BC15</f>
        <v>11.88856</v>
      </c>
      <c r="AW42" s="60">
        <f>[1]Sheet1!BD15</f>
        <v>23.77712</v>
      </c>
      <c r="AX42" s="60">
        <f>[1]Sheet1!BE15</f>
        <v>41.609960000000001</v>
      </c>
      <c r="AY42" s="60">
        <f>[1]Sheet1!BF15</f>
        <v>71.331360000000004</v>
      </c>
      <c r="AZ42" s="60">
        <f>[1]Sheet1!BG15</f>
        <v>112.94132</v>
      </c>
      <c r="BA42" s="61">
        <f t="shared" si="100"/>
        <v>49.535666666666664</v>
      </c>
      <c r="BB42" s="62">
        <f>[1]Sheet1!BH15</f>
        <v>594.428</v>
      </c>
      <c r="BC42" s="18">
        <f>[1]Sheet1!BI15</f>
        <v>47.95</v>
      </c>
      <c r="BD42" s="60">
        <f t="shared" si="114"/>
        <v>4560.4516160000003</v>
      </c>
      <c r="BE42" s="60">
        <f t="shared" si="115"/>
        <v>3990.3951640000005</v>
      </c>
      <c r="BF42" s="60">
        <f t="shared" si="116"/>
        <v>3135.3104859999999</v>
      </c>
      <c r="BG42" s="60">
        <f t="shared" si="117"/>
        <v>1995.1975820000002</v>
      </c>
      <c r="BH42" s="60">
        <f t="shared" si="118"/>
        <v>1140.1129040000001</v>
      </c>
      <c r="BI42" s="60">
        <f t="shared" si="119"/>
        <v>570.05645200000004</v>
      </c>
      <c r="BJ42" s="60">
        <f t="shared" si="120"/>
        <v>570.05645200000004</v>
      </c>
      <c r="BK42" s="60">
        <f t="shared" si="121"/>
        <v>570.05645200000004</v>
      </c>
      <c r="BL42" s="60">
        <f t="shared" si="122"/>
        <v>1140.1129040000001</v>
      </c>
      <c r="BM42" s="60">
        <f t="shared" si="123"/>
        <v>1995.1975820000002</v>
      </c>
      <c r="BN42" s="60">
        <f t="shared" si="124"/>
        <v>3420.3387120000002</v>
      </c>
      <c r="BO42" s="60">
        <f t="shared" si="125"/>
        <v>5415.5362940000005</v>
      </c>
      <c r="BP42" s="63">
        <f t="shared" si="126"/>
        <v>28502.822600000007</v>
      </c>
      <c r="BQ42" s="65">
        <f t="shared" si="47"/>
        <v>2375.2352166666674</v>
      </c>
    </row>
    <row r="43" spans="1:69" ht="14.25" customHeight="1" x14ac:dyDescent="0.25">
      <c r="A43" s="18">
        <v>42</v>
      </c>
      <c r="B43" s="18">
        <v>2</v>
      </c>
      <c r="C43" s="18">
        <f>[1]Sheet1!H14</f>
        <v>0</v>
      </c>
      <c r="D43" s="55">
        <f>[1]Sheet1!I16</f>
        <v>38.35438884331419</v>
      </c>
      <c r="E43" s="55">
        <f>[1]Sheet1!J16</f>
        <v>74.799015586546346</v>
      </c>
      <c r="F43" s="55">
        <f>[1]Sheet1!K16</f>
        <v>80.846595570139456</v>
      </c>
      <c r="G43" s="18">
        <f t="shared" si="96"/>
        <v>194</v>
      </c>
      <c r="H43" s="55">
        <f>[1]Sheet1!M16</f>
        <v>49.593762886597943</v>
      </c>
      <c r="I43" s="55">
        <f>[1]Sheet1!N16</f>
        <v>388</v>
      </c>
      <c r="J43" s="56">
        <f>[1]Sheet1!O16</f>
        <v>24.796881443298972</v>
      </c>
      <c r="K43" s="18">
        <f>[1]Sheet1!P16</f>
        <v>63</v>
      </c>
      <c r="L43" s="18">
        <f>[1]Sheet1!Q16</f>
        <v>37</v>
      </c>
      <c r="M43" s="18">
        <f>[1]Sheet1!S16</f>
        <v>15</v>
      </c>
      <c r="N43" s="18">
        <f>[1]Sheet1!T16</f>
        <v>61.95000000000001</v>
      </c>
      <c r="O43" s="18">
        <f>[1]Sheet1!U16</f>
        <v>8.35</v>
      </c>
      <c r="P43" s="18">
        <f>[1]Sheet1!V16</f>
        <v>14.700000000000001</v>
      </c>
      <c r="Q43" s="56">
        <f>[1]Sheet1!X16</f>
        <v>25269.165000000005</v>
      </c>
      <c r="R43" s="57">
        <f t="shared" si="97"/>
        <v>408518.1675000001</v>
      </c>
      <c r="S43" s="56">
        <f>[1]Sheet1!$Y$13</f>
        <v>26.969953433083674</v>
      </c>
      <c r="T43" s="18">
        <f>[1]Sheet1!AA16</f>
        <v>9680.8894265259278</v>
      </c>
      <c r="U43" s="66">
        <f>[1]Sheet1!AB16</f>
        <v>9621.19</v>
      </c>
      <c r="V43" s="58">
        <f t="shared" si="98"/>
        <v>99.38332704883139</v>
      </c>
      <c r="W43" s="18">
        <f>[1]Sheet1!AD16</f>
        <v>1981</v>
      </c>
      <c r="X43" s="59" t="s">
        <v>18</v>
      </c>
      <c r="Y43" s="60">
        <f>[1]Sheet1!$AG$13</f>
        <v>3.9773785132865158</v>
      </c>
      <c r="Z43" s="60">
        <f>[1]Sheet1!AH16</f>
        <v>3.4440402940422392</v>
      </c>
      <c r="AA43" s="60">
        <f>[1]Sheet1!AI16</f>
        <v>3.0613691502597682</v>
      </c>
      <c r="AB43" s="60">
        <f>[1]Sheet1!AJ16</f>
        <v>3.0613691502597682</v>
      </c>
      <c r="AC43" s="60">
        <f>[1]Sheet1!AK16</f>
        <v>2.6786980064772972</v>
      </c>
      <c r="AD43" s="60">
        <f>[1]Sheet1!AL16</f>
        <v>2.6786980064772972</v>
      </c>
      <c r="AE43" s="60">
        <f>[1]Sheet1!AM16</f>
        <v>3.0613691502597682</v>
      </c>
      <c r="AF43" s="60">
        <f>[1]Sheet1!AN16</f>
        <v>3.4440402940422392</v>
      </c>
      <c r="AG43" s="60">
        <f>[1]Sheet1!AO16</f>
        <v>3.4440402940422392</v>
      </c>
      <c r="AH43" s="60">
        <f>[1]Sheet1!AP16</f>
        <v>3.0613691502597682</v>
      </c>
      <c r="AI43" s="60">
        <f>[1]Sheet1!AQ16</f>
        <v>2.6786980064772972</v>
      </c>
      <c r="AJ43" s="60">
        <f>[1]Sheet1!AR16</f>
        <v>3.0613691502597682</v>
      </c>
      <c r="AK43" s="60">
        <f>[1]Sheet1!AS16</f>
        <v>3.8267114378247102</v>
      </c>
      <c r="AL43" s="61">
        <f t="shared" si="99"/>
        <v>3.125147674223514</v>
      </c>
      <c r="AM43" s="62">
        <f>[1]Sheet1!AT16</f>
        <v>38.267114378247101</v>
      </c>
      <c r="AN43" s="18">
        <f>[1]Sheet1!AU16</f>
        <v>100</v>
      </c>
      <c r="AO43" s="60">
        <f>[1]Sheet1!AV16</f>
        <v>153.93904000000001</v>
      </c>
      <c r="AP43" s="60">
        <f>[1]Sheet1!AW16</f>
        <v>134.69666000000001</v>
      </c>
      <c r="AQ43" s="60">
        <f>[1]Sheet1!AX16</f>
        <v>105.83309</v>
      </c>
      <c r="AR43" s="60">
        <f>[1]Sheet1!AY16</f>
        <v>67.348330000000004</v>
      </c>
      <c r="AS43" s="60">
        <f>[1]Sheet1!AZ16</f>
        <v>38.484760000000001</v>
      </c>
      <c r="AT43" s="60">
        <f>[1]Sheet1!BA16</f>
        <v>19.242380000000001</v>
      </c>
      <c r="AU43" s="60">
        <f>[1]Sheet1!BB16</f>
        <v>19.242380000000001</v>
      </c>
      <c r="AV43" s="60">
        <f>[1]Sheet1!BC16</f>
        <v>19.242380000000001</v>
      </c>
      <c r="AW43" s="60">
        <f>[1]Sheet1!BD16</f>
        <v>38.484760000000001</v>
      </c>
      <c r="AX43" s="60">
        <f>[1]Sheet1!BE16</f>
        <v>67.348330000000004</v>
      </c>
      <c r="AY43" s="60">
        <f>[1]Sheet1!BF16</f>
        <v>115.45428000000001</v>
      </c>
      <c r="AZ43" s="60">
        <f>[1]Sheet1!BG16</f>
        <v>182.80261000000002</v>
      </c>
      <c r="BA43" s="61">
        <f t="shared" si="100"/>
        <v>80.17658333333334</v>
      </c>
      <c r="BB43" s="62">
        <f>[1]Sheet1!BH16</f>
        <v>962.11900000000003</v>
      </c>
      <c r="BC43" s="18">
        <f>[1]Sheet1!BI16</f>
        <v>47.95</v>
      </c>
      <c r="BD43" s="60">
        <f t="shared" si="114"/>
        <v>7381.3769680000005</v>
      </c>
      <c r="BE43" s="60">
        <f t="shared" si="115"/>
        <v>6458.7048470000009</v>
      </c>
      <c r="BF43" s="60">
        <f t="shared" si="116"/>
        <v>5074.6966655000006</v>
      </c>
      <c r="BG43" s="60">
        <f t="shared" si="117"/>
        <v>3229.3524235000004</v>
      </c>
      <c r="BH43" s="60">
        <f t="shared" si="118"/>
        <v>1845.3442420000001</v>
      </c>
      <c r="BI43" s="60">
        <f t="shared" si="119"/>
        <v>922.67212100000006</v>
      </c>
      <c r="BJ43" s="60">
        <f t="shared" si="120"/>
        <v>922.67212100000006</v>
      </c>
      <c r="BK43" s="60">
        <f t="shared" si="121"/>
        <v>922.67212100000006</v>
      </c>
      <c r="BL43" s="60">
        <f t="shared" si="122"/>
        <v>1845.3442420000001</v>
      </c>
      <c r="BM43" s="60">
        <f t="shared" si="123"/>
        <v>3229.3524235000004</v>
      </c>
      <c r="BN43" s="60">
        <f t="shared" si="124"/>
        <v>5536.0327260000013</v>
      </c>
      <c r="BO43" s="60">
        <f t="shared" si="125"/>
        <v>8765.3851495000017</v>
      </c>
      <c r="BP43" s="63">
        <f t="shared" si="126"/>
        <v>46133.606050000002</v>
      </c>
      <c r="BQ43" s="65">
        <f t="shared" si="47"/>
        <v>3844.4671708333335</v>
      </c>
    </row>
    <row r="44" spans="1:69" ht="14.25" customHeight="1" x14ac:dyDescent="0.25">
      <c r="A44" s="18">
        <v>43</v>
      </c>
      <c r="B44" s="18">
        <v>2</v>
      </c>
      <c r="C44" s="18">
        <f>[1]Sheet1!H15</f>
        <v>0</v>
      </c>
      <c r="D44" s="55">
        <f>[1]Sheet1!I17</f>
        <v>73.940935192780969</v>
      </c>
      <c r="E44" s="55">
        <f>[1]Sheet1!J17</f>
        <v>144.20016406890895</v>
      </c>
      <c r="F44" s="55">
        <f>[1]Sheet1!K17</f>
        <v>155.8589007383101</v>
      </c>
      <c r="G44" s="18">
        <f t="shared" si="96"/>
        <v>374</v>
      </c>
      <c r="H44" s="55">
        <f>[1]Sheet1!M17</f>
        <v>44.101176470588236</v>
      </c>
      <c r="I44" s="55">
        <f>[1]Sheet1!N17</f>
        <v>748</v>
      </c>
      <c r="J44" s="56">
        <f>[1]Sheet1!O17</f>
        <v>22.050588235294118</v>
      </c>
      <c r="K44" s="18">
        <f>[1]Sheet1!P17</f>
        <v>63</v>
      </c>
      <c r="L44" s="18">
        <f>[1]Sheet1!Q17</f>
        <v>37</v>
      </c>
      <c r="M44" s="18">
        <f>[1]Sheet1!S17</f>
        <v>15</v>
      </c>
      <c r="N44" s="18">
        <f>[1]Sheet1!T17</f>
        <v>61.95000000000001</v>
      </c>
      <c r="O44" s="18">
        <f>[1]Sheet1!U17</f>
        <v>8.35</v>
      </c>
      <c r="P44" s="18">
        <f>[1]Sheet1!V17</f>
        <v>14.700000000000001</v>
      </c>
      <c r="Q44" s="56">
        <f>[1]Sheet1!X17</f>
        <v>25269.165000000005</v>
      </c>
      <c r="R44" s="57">
        <f t="shared" si="97"/>
        <v>787555.64250000019</v>
      </c>
      <c r="S44" s="56">
        <f>[1]Sheet1!$Y$13</f>
        <v>26.969953433083674</v>
      </c>
      <c r="T44" s="18">
        <f>[1]Sheet1!AA17</f>
        <v>16596.184178756517</v>
      </c>
      <c r="U44" s="66">
        <f>[1]Sheet1!AB17</f>
        <v>16493.84</v>
      </c>
      <c r="V44" s="58">
        <f t="shared" si="98"/>
        <v>99.383327048831376</v>
      </c>
      <c r="W44" s="18">
        <f>[1]Sheet1!AD17</f>
        <v>1975</v>
      </c>
      <c r="X44" s="59" t="s">
        <v>18</v>
      </c>
      <c r="Y44" s="60">
        <f>[1]Sheet1!$AG$13</f>
        <v>3.9773785132865158</v>
      </c>
      <c r="Z44" s="60">
        <f>[1]Sheet1!AH17</f>
        <v>5.9042020335827106</v>
      </c>
      <c r="AA44" s="60">
        <f>[1]Sheet1!AI17</f>
        <v>5.248179585406854</v>
      </c>
      <c r="AB44" s="60">
        <f>[1]Sheet1!AJ17</f>
        <v>5.248179585406854</v>
      </c>
      <c r="AC44" s="60">
        <f>[1]Sheet1!AK17</f>
        <v>4.5921571372309975</v>
      </c>
      <c r="AD44" s="60">
        <f>[1]Sheet1!AL17</f>
        <v>4.5921571372309975</v>
      </c>
      <c r="AE44" s="60">
        <f>[1]Sheet1!AM17</f>
        <v>5.248179585406854</v>
      </c>
      <c r="AF44" s="60">
        <f>[1]Sheet1!AN17</f>
        <v>5.9042020335827106</v>
      </c>
      <c r="AG44" s="60">
        <f>[1]Sheet1!AO17</f>
        <v>5.9042020335827106</v>
      </c>
      <c r="AH44" s="60">
        <f>[1]Sheet1!AP17</f>
        <v>5.248179585406854</v>
      </c>
      <c r="AI44" s="60">
        <f>[1]Sheet1!AQ17</f>
        <v>4.5921571372309975</v>
      </c>
      <c r="AJ44" s="60">
        <f>[1]Sheet1!AR17</f>
        <v>5.248179585406854</v>
      </c>
      <c r="AK44" s="60">
        <f>[1]Sheet1!AS17</f>
        <v>6.5602244817585671</v>
      </c>
      <c r="AL44" s="61">
        <f t="shared" si="99"/>
        <v>5.3575166601028306</v>
      </c>
      <c r="AM44" s="62">
        <f>[1]Sheet1!AT17</f>
        <v>65.602244817585671</v>
      </c>
      <c r="AN44" s="18">
        <f>[1]Sheet1!AU17</f>
        <v>100</v>
      </c>
      <c r="AO44" s="60">
        <f>[1]Sheet1!AV17</f>
        <v>263.90143999999998</v>
      </c>
      <c r="AP44" s="60">
        <f>[1]Sheet1!AW17</f>
        <v>230.91375999999997</v>
      </c>
      <c r="AQ44" s="60">
        <f>[1]Sheet1!AX17</f>
        <v>181.43223999999998</v>
      </c>
      <c r="AR44" s="60">
        <f>[1]Sheet1!AY17</f>
        <v>115.45687999999998</v>
      </c>
      <c r="AS44" s="60">
        <f>[1]Sheet1!AZ17</f>
        <v>65.975359999999995</v>
      </c>
      <c r="AT44" s="60">
        <f>[1]Sheet1!BA17</f>
        <v>32.987679999999997</v>
      </c>
      <c r="AU44" s="60">
        <f>[1]Sheet1!BB17</f>
        <v>32.987679999999997</v>
      </c>
      <c r="AV44" s="60">
        <f>[1]Sheet1!BC17</f>
        <v>32.987679999999997</v>
      </c>
      <c r="AW44" s="60">
        <f>[1]Sheet1!BD17</f>
        <v>65.975359999999995</v>
      </c>
      <c r="AX44" s="60">
        <f>[1]Sheet1!BE17</f>
        <v>115.45687999999998</v>
      </c>
      <c r="AY44" s="60">
        <f>[1]Sheet1!BF17</f>
        <v>197.92607999999998</v>
      </c>
      <c r="AZ44" s="60">
        <f>[1]Sheet1!BG17</f>
        <v>313.38295999999997</v>
      </c>
      <c r="BA44" s="61">
        <f t="shared" si="100"/>
        <v>137.44866666666664</v>
      </c>
      <c r="BB44" s="62">
        <f>[1]Sheet1!BH17</f>
        <v>1649.384</v>
      </c>
      <c r="BC44" s="18">
        <f>[1]Sheet1!BI17</f>
        <v>47.95</v>
      </c>
      <c r="BD44" s="60">
        <f t="shared" si="114"/>
        <v>12654.074048</v>
      </c>
      <c r="BE44" s="60">
        <f t="shared" si="115"/>
        <v>11072.314791999999</v>
      </c>
      <c r="BF44" s="60">
        <f t="shared" si="116"/>
        <v>8699.6759079999993</v>
      </c>
      <c r="BG44" s="60">
        <f t="shared" si="117"/>
        <v>5536.1573959999996</v>
      </c>
      <c r="BH44" s="60">
        <f t="shared" si="118"/>
        <v>3163.5185120000001</v>
      </c>
      <c r="BI44" s="60">
        <f t="shared" si="119"/>
        <v>1581.7592560000001</v>
      </c>
      <c r="BJ44" s="60">
        <f t="shared" si="120"/>
        <v>1581.7592560000001</v>
      </c>
      <c r="BK44" s="60">
        <f t="shared" si="121"/>
        <v>1581.7592560000001</v>
      </c>
      <c r="BL44" s="60">
        <f t="shared" si="122"/>
        <v>3163.5185120000001</v>
      </c>
      <c r="BM44" s="60">
        <f t="shared" si="123"/>
        <v>5536.1573959999996</v>
      </c>
      <c r="BN44" s="60">
        <f t="shared" si="124"/>
        <v>9490.5555359999998</v>
      </c>
      <c r="BO44" s="60">
        <f t="shared" si="125"/>
        <v>15026.712931999999</v>
      </c>
      <c r="BP44" s="63">
        <f t="shared" si="126"/>
        <v>79087.962799999994</v>
      </c>
      <c r="BQ44" s="65">
        <f t="shared" si="47"/>
        <v>6590.6635666666662</v>
      </c>
    </row>
    <row r="45" spans="1:69" ht="14.25" customHeight="1" x14ac:dyDescent="0.25">
      <c r="A45" s="18">
        <v>44</v>
      </c>
      <c r="B45" s="18">
        <v>2</v>
      </c>
      <c r="C45" s="18">
        <f>[1]Sheet1!H16</f>
        <v>0</v>
      </c>
      <c r="D45" s="55">
        <f>[1]Sheet1!I18</f>
        <v>60.694831829368333</v>
      </c>
      <c r="E45" s="55">
        <f>[1]Sheet1!J18</f>
        <v>118.36751435602953</v>
      </c>
      <c r="F45" s="55">
        <f>[1]Sheet1!K18</f>
        <v>127.93765381460214</v>
      </c>
      <c r="G45" s="18">
        <f t="shared" si="96"/>
        <v>307</v>
      </c>
      <c r="H45" s="55">
        <f>[1]Sheet1!M18</f>
        <v>44.112312703583058</v>
      </c>
      <c r="I45" s="55">
        <f>[1]Sheet1!N18</f>
        <v>614</v>
      </c>
      <c r="J45" s="56">
        <f>[1]Sheet1!O18</f>
        <v>22.056156351791529</v>
      </c>
      <c r="K45" s="18">
        <f>[1]Sheet1!P18</f>
        <v>63</v>
      </c>
      <c r="L45" s="18">
        <f>[1]Sheet1!Q18</f>
        <v>37</v>
      </c>
      <c r="M45" s="18">
        <f>[1]Sheet1!S18</f>
        <v>15</v>
      </c>
      <c r="N45" s="18">
        <f>[1]Sheet1!T18</f>
        <v>61.95000000000001</v>
      </c>
      <c r="O45" s="18">
        <f>[1]Sheet1!U18</f>
        <v>8.35</v>
      </c>
      <c r="P45" s="18">
        <f>[1]Sheet1!V18</f>
        <v>14.700000000000001</v>
      </c>
      <c r="Q45" s="56">
        <f>[1]Sheet1!X18</f>
        <v>25269.165000000005</v>
      </c>
      <c r="R45" s="57">
        <f t="shared" si="97"/>
        <v>646469.47125000018</v>
      </c>
      <c r="S45" s="56">
        <f>[1]Sheet1!$Y$13</f>
        <v>26.969953433083674</v>
      </c>
      <c r="T45" s="18">
        <f>[1]Sheet1!AA18</f>
        <v>13626.511007571708</v>
      </c>
      <c r="U45" s="66">
        <f>[1]Sheet1!AB18</f>
        <v>13542.48</v>
      </c>
      <c r="V45" s="58">
        <f t="shared" si="98"/>
        <v>99.38332704883139</v>
      </c>
      <c r="W45" s="18">
        <f>[1]Sheet1!AD18</f>
        <v>1975</v>
      </c>
      <c r="X45" s="59" t="s">
        <v>18</v>
      </c>
      <c r="Y45" s="60">
        <f>[1]Sheet1!$AG$13</f>
        <v>3.9773785132865158</v>
      </c>
      <c r="Z45" s="60">
        <f>[1]Sheet1!AH18</f>
        <v>4.8477212071751135</v>
      </c>
      <c r="AA45" s="60">
        <f>[1]Sheet1!AI18</f>
        <v>4.3090855174889899</v>
      </c>
      <c r="AB45" s="60">
        <f>[1]Sheet1!AJ18</f>
        <v>4.3090855174889899</v>
      </c>
      <c r="AC45" s="60">
        <f>[1]Sheet1!AK18</f>
        <v>3.7704498278028664</v>
      </c>
      <c r="AD45" s="60">
        <f>[1]Sheet1!AL18</f>
        <v>3.7704498278028664</v>
      </c>
      <c r="AE45" s="60">
        <f>[1]Sheet1!AM18</f>
        <v>4.3090855174889899</v>
      </c>
      <c r="AF45" s="60">
        <f>[1]Sheet1!AN18</f>
        <v>4.8477212071751135</v>
      </c>
      <c r="AG45" s="60">
        <f>[1]Sheet1!AO18</f>
        <v>4.8477212071751135</v>
      </c>
      <c r="AH45" s="60">
        <f>[1]Sheet1!AP18</f>
        <v>4.3090855174889899</v>
      </c>
      <c r="AI45" s="60">
        <f>[1]Sheet1!AQ18</f>
        <v>3.7704498278028664</v>
      </c>
      <c r="AJ45" s="60">
        <f>[1]Sheet1!AR18</f>
        <v>4.3090855174889899</v>
      </c>
      <c r="AK45" s="60">
        <f>[1]Sheet1!AS18</f>
        <v>5.386356896861237</v>
      </c>
      <c r="AL45" s="61">
        <f t="shared" si="99"/>
        <v>4.3988581324366764</v>
      </c>
      <c r="AM45" s="62">
        <f>[1]Sheet1!AT18</f>
        <v>53.86356896861237</v>
      </c>
      <c r="AN45" s="18">
        <f>[1]Sheet1!AU18</f>
        <v>100</v>
      </c>
      <c r="AO45" s="60">
        <f>[1]Sheet1!AV18</f>
        <v>216.67968000000002</v>
      </c>
      <c r="AP45" s="60">
        <f>[1]Sheet1!AW18</f>
        <v>189.59472000000002</v>
      </c>
      <c r="AQ45" s="60">
        <f>[1]Sheet1!AX18</f>
        <v>148.96728000000002</v>
      </c>
      <c r="AR45" s="60">
        <f>[1]Sheet1!AY18</f>
        <v>94.797360000000012</v>
      </c>
      <c r="AS45" s="60">
        <f>[1]Sheet1!AZ18</f>
        <v>54.169920000000005</v>
      </c>
      <c r="AT45" s="60">
        <f>[1]Sheet1!BA18</f>
        <v>27.084960000000002</v>
      </c>
      <c r="AU45" s="60">
        <f>[1]Sheet1!BB18</f>
        <v>27.084960000000002</v>
      </c>
      <c r="AV45" s="60">
        <f>[1]Sheet1!BC18</f>
        <v>27.084960000000002</v>
      </c>
      <c r="AW45" s="60">
        <f>[1]Sheet1!BD18</f>
        <v>54.169920000000005</v>
      </c>
      <c r="AX45" s="60">
        <f>[1]Sheet1!BE18</f>
        <v>94.797360000000012</v>
      </c>
      <c r="AY45" s="60">
        <f>[1]Sheet1!BF18</f>
        <v>162.50976000000003</v>
      </c>
      <c r="AZ45" s="60">
        <f>[1]Sheet1!BG18</f>
        <v>257.30712</v>
      </c>
      <c r="BA45" s="61">
        <f t="shared" si="100"/>
        <v>112.85400000000003</v>
      </c>
      <c r="BB45" s="62">
        <f>[1]Sheet1!BH18</f>
        <v>1354.248</v>
      </c>
      <c r="BC45" s="18">
        <f>[1]Sheet1!BI18</f>
        <v>47.95</v>
      </c>
      <c r="BD45" s="60">
        <f t="shared" si="114"/>
        <v>10389.790656000001</v>
      </c>
      <c r="BE45" s="60">
        <f t="shared" si="115"/>
        <v>9091.0668240000014</v>
      </c>
      <c r="BF45" s="60">
        <f t="shared" si="116"/>
        <v>7142.9810760000009</v>
      </c>
      <c r="BG45" s="60">
        <f t="shared" si="117"/>
        <v>4545.5334120000007</v>
      </c>
      <c r="BH45" s="60">
        <f t="shared" si="118"/>
        <v>2597.4476640000003</v>
      </c>
      <c r="BI45" s="60">
        <f t="shared" si="119"/>
        <v>1298.7238320000001</v>
      </c>
      <c r="BJ45" s="60">
        <f t="shared" si="120"/>
        <v>1298.7238320000001</v>
      </c>
      <c r="BK45" s="60">
        <f t="shared" si="121"/>
        <v>1298.7238320000001</v>
      </c>
      <c r="BL45" s="60">
        <f t="shared" si="122"/>
        <v>2597.4476640000003</v>
      </c>
      <c r="BM45" s="60">
        <f t="shared" si="123"/>
        <v>4545.5334120000007</v>
      </c>
      <c r="BN45" s="60">
        <f t="shared" si="124"/>
        <v>7792.3429920000017</v>
      </c>
      <c r="BO45" s="60">
        <f t="shared" si="125"/>
        <v>12337.876404000001</v>
      </c>
      <c r="BP45" s="63">
        <f t="shared" si="126"/>
        <v>64936.191600000027</v>
      </c>
      <c r="BQ45" s="65">
        <f t="shared" si="47"/>
        <v>5411.3493000000026</v>
      </c>
    </row>
    <row r="46" spans="1:69" ht="14.25" customHeight="1" x14ac:dyDescent="0.25">
      <c r="A46" s="18">
        <v>45</v>
      </c>
      <c r="B46" s="18">
        <v>2</v>
      </c>
      <c r="C46" s="18">
        <f>[1]Sheet1!H17</f>
        <v>0</v>
      </c>
      <c r="D46" s="55">
        <f>[1]Sheet1!I19</f>
        <v>10.280557834290402</v>
      </c>
      <c r="E46" s="55">
        <f>[1]Sheet1!J19</f>
        <v>20.049220672682527</v>
      </c>
      <c r="F46" s="55">
        <f>[1]Sheet1!K19</f>
        <v>21.670221493027071</v>
      </c>
      <c r="G46" s="18">
        <f t="shared" si="96"/>
        <v>52</v>
      </c>
      <c r="H46" s="55">
        <f>[1]Sheet1!M19</f>
        <v>67.996153846153845</v>
      </c>
      <c r="I46" s="55">
        <f>[1]Sheet1!N19</f>
        <v>104</v>
      </c>
      <c r="J46" s="56">
        <f>[1]Sheet1!O19</f>
        <v>33.998076923076923</v>
      </c>
      <c r="K46" s="18">
        <f>[1]Sheet1!P19</f>
        <v>63</v>
      </c>
      <c r="L46" s="18">
        <f>[1]Sheet1!Q19</f>
        <v>37</v>
      </c>
      <c r="M46" s="18">
        <f>[1]Sheet1!S19</f>
        <v>15</v>
      </c>
      <c r="N46" s="18">
        <f>[1]Sheet1!T19</f>
        <v>61.95000000000001</v>
      </c>
      <c r="O46" s="18">
        <f>[1]Sheet1!U19</f>
        <v>8.35</v>
      </c>
      <c r="P46" s="18">
        <f>[1]Sheet1!V19</f>
        <v>14.700000000000001</v>
      </c>
      <c r="Q46" s="56">
        <f>[1]Sheet1!X19</f>
        <v>25269.165000000005</v>
      </c>
      <c r="R46" s="57">
        <f t="shared" si="97"/>
        <v>109499.71500000003</v>
      </c>
      <c r="S46" s="56">
        <f>[1]Sheet1!$Y$13</f>
        <v>26.969953433083674</v>
      </c>
      <c r="T46" s="18">
        <f>[1]Sheet1!AA19</f>
        <v>3557.7396178965778</v>
      </c>
      <c r="U46" s="66">
        <f>[1]Sheet1!AB19</f>
        <v>3535.8</v>
      </c>
      <c r="V46" s="58">
        <f t="shared" si="98"/>
        <v>99.38332704883139</v>
      </c>
      <c r="W46" s="18">
        <f>[1]Sheet1!AD19</f>
        <v>1981</v>
      </c>
      <c r="X46" s="59" t="s">
        <v>18</v>
      </c>
      <c r="Y46" s="60">
        <f>[1]Sheet1!$AG$13</f>
        <v>3.9773785132865158</v>
      </c>
      <c r="Z46" s="60">
        <f>[1]Sheet1!AH19</f>
        <v>1.2656893452550617</v>
      </c>
      <c r="AA46" s="60">
        <f>[1]Sheet1!AI19</f>
        <v>1.125057195782277</v>
      </c>
      <c r="AB46" s="60">
        <f>[1]Sheet1!AJ19</f>
        <v>1.125057195782277</v>
      </c>
      <c r="AC46" s="60">
        <f>[1]Sheet1!AK19</f>
        <v>0.98442504630949235</v>
      </c>
      <c r="AD46" s="60">
        <f>[1]Sheet1!AL19</f>
        <v>0.98442504630949235</v>
      </c>
      <c r="AE46" s="60">
        <f>[1]Sheet1!AM19</f>
        <v>1.125057195782277</v>
      </c>
      <c r="AF46" s="60">
        <f>[1]Sheet1!AN19</f>
        <v>1.2656893452550617</v>
      </c>
      <c r="AG46" s="60">
        <f>[1]Sheet1!AO19</f>
        <v>1.2656893452550617</v>
      </c>
      <c r="AH46" s="60">
        <f>[1]Sheet1!AP19</f>
        <v>1.125057195782277</v>
      </c>
      <c r="AI46" s="60">
        <f>[1]Sheet1!AQ19</f>
        <v>0.98442504630949235</v>
      </c>
      <c r="AJ46" s="60">
        <f>[1]Sheet1!AR19</f>
        <v>1.125057195782277</v>
      </c>
      <c r="AK46" s="60">
        <f>[1]Sheet1!AS19</f>
        <v>1.4063214947278464</v>
      </c>
      <c r="AL46" s="61">
        <f t="shared" si="99"/>
        <v>1.1484958873610747</v>
      </c>
      <c r="AM46" s="62">
        <f>[1]Sheet1!AT19</f>
        <v>14.063214947278464</v>
      </c>
      <c r="AN46" s="18">
        <f>[1]Sheet1!AU19</f>
        <v>100</v>
      </c>
      <c r="AO46" s="60">
        <f>[1]Sheet1!AV19</f>
        <v>56.572800000000001</v>
      </c>
      <c r="AP46" s="60">
        <f>[1]Sheet1!AW19</f>
        <v>49.501199999999997</v>
      </c>
      <c r="AQ46" s="60">
        <f>[1]Sheet1!AX19</f>
        <v>38.893799999999999</v>
      </c>
      <c r="AR46" s="60">
        <f>[1]Sheet1!AY19</f>
        <v>24.750599999999999</v>
      </c>
      <c r="AS46" s="60">
        <f>[1]Sheet1!AZ19</f>
        <v>14.1432</v>
      </c>
      <c r="AT46" s="60">
        <f>[1]Sheet1!BA19</f>
        <v>7.0716000000000001</v>
      </c>
      <c r="AU46" s="60">
        <f>[1]Sheet1!BB19</f>
        <v>7.0716000000000001</v>
      </c>
      <c r="AV46" s="60">
        <f>[1]Sheet1!BC19</f>
        <v>7.0716000000000001</v>
      </c>
      <c r="AW46" s="60">
        <f>[1]Sheet1!BD19</f>
        <v>14.1432</v>
      </c>
      <c r="AX46" s="60">
        <f>[1]Sheet1!BE19</f>
        <v>24.750599999999999</v>
      </c>
      <c r="AY46" s="60">
        <f>[1]Sheet1!BF19</f>
        <v>42.429600000000001</v>
      </c>
      <c r="AZ46" s="60">
        <f>[1]Sheet1!BG19</f>
        <v>67.180199999999999</v>
      </c>
      <c r="BA46" s="61">
        <f t="shared" si="100"/>
        <v>29.465</v>
      </c>
      <c r="BB46" s="62">
        <f>[1]Sheet1!BH19</f>
        <v>353.58</v>
      </c>
      <c r="BC46" s="18">
        <f>[1]Sheet1!BI19</f>
        <v>47.95</v>
      </c>
      <c r="BD46" s="60">
        <f t="shared" si="114"/>
        <v>2712.6657600000003</v>
      </c>
      <c r="BE46" s="60">
        <f t="shared" si="115"/>
        <v>2373.5825399999999</v>
      </c>
      <c r="BF46" s="60">
        <f t="shared" si="116"/>
        <v>1864.9577100000001</v>
      </c>
      <c r="BG46" s="60">
        <f t="shared" si="117"/>
        <v>1186.7912699999999</v>
      </c>
      <c r="BH46" s="60">
        <f t="shared" si="118"/>
        <v>678.16644000000008</v>
      </c>
      <c r="BI46" s="60">
        <f t="shared" si="119"/>
        <v>339.08322000000004</v>
      </c>
      <c r="BJ46" s="60">
        <f t="shared" si="120"/>
        <v>339.08322000000004</v>
      </c>
      <c r="BK46" s="60">
        <f t="shared" si="121"/>
        <v>339.08322000000004</v>
      </c>
      <c r="BL46" s="60">
        <f t="shared" si="122"/>
        <v>678.16644000000008</v>
      </c>
      <c r="BM46" s="60">
        <f t="shared" si="123"/>
        <v>1186.7912699999999</v>
      </c>
      <c r="BN46" s="60">
        <f t="shared" si="124"/>
        <v>2034.4993200000001</v>
      </c>
      <c r="BO46" s="60">
        <f t="shared" si="125"/>
        <v>3221.2905900000001</v>
      </c>
      <c r="BP46" s="63">
        <f t="shared" si="126"/>
        <v>16954.161000000004</v>
      </c>
      <c r="BQ46" s="65">
        <f t="shared" si="47"/>
        <v>1412.8467500000004</v>
      </c>
    </row>
    <row r="47" spans="1:69" ht="14.25" customHeight="1" x14ac:dyDescent="0.25">
      <c r="A47" s="18">
        <v>46</v>
      </c>
      <c r="B47" s="18">
        <v>2</v>
      </c>
      <c r="C47" s="18">
        <f>[1]Sheet1!H18</f>
        <v>0</v>
      </c>
      <c r="D47" s="55">
        <f>[1]Sheet1!I20</f>
        <v>9.6874487284659558</v>
      </c>
      <c r="E47" s="55">
        <f>[1]Sheet1!J20</f>
        <v>18.892534864643149</v>
      </c>
      <c r="F47" s="55">
        <f>[1]Sheet1!K20</f>
        <v>20.420016406890895</v>
      </c>
      <c r="G47" s="18">
        <f t="shared" si="96"/>
        <v>49</v>
      </c>
      <c r="H47" s="55">
        <f>[1]Sheet1!M20</f>
        <v>70.164081632653065</v>
      </c>
      <c r="I47" s="55">
        <f>[1]Sheet1!N20</f>
        <v>98</v>
      </c>
      <c r="J47" s="56">
        <f>[1]Sheet1!O20</f>
        <v>35.082040816326533</v>
      </c>
      <c r="K47" s="18">
        <f>[1]Sheet1!P20</f>
        <v>63</v>
      </c>
      <c r="L47" s="18">
        <f>[1]Sheet1!Q20</f>
        <v>37</v>
      </c>
      <c r="M47" s="18">
        <f>[1]Sheet1!S20</f>
        <v>15</v>
      </c>
      <c r="N47" s="18">
        <f>[1]Sheet1!T20</f>
        <v>61.95000000000001</v>
      </c>
      <c r="O47" s="18">
        <f>[1]Sheet1!U20</f>
        <v>8.35</v>
      </c>
      <c r="P47" s="18">
        <f>[1]Sheet1!V20</f>
        <v>14.700000000000001</v>
      </c>
      <c r="Q47" s="56">
        <f>[1]Sheet1!X20</f>
        <v>25269.165000000005</v>
      </c>
      <c r="R47" s="57">
        <f t="shared" si="97"/>
        <v>103182.42375000003</v>
      </c>
      <c r="S47" s="56">
        <f>[1]Sheet1!$Y$13</f>
        <v>26.969953433083674</v>
      </c>
      <c r="T47" s="18">
        <f>[1]Sheet1!AA20</f>
        <v>3459.3730176800582</v>
      </c>
      <c r="U47" s="66">
        <f>[1]Sheet1!AB20</f>
        <v>3438.04</v>
      </c>
      <c r="V47" s="58">
        <f t="shared" si="98"/>
        <v>99.38332704883139</v>
      </c>
      <c r="W47" s="18">
        <f>[1]Sheet1!AD20</f>
        <v>1985</v>
      </c>
      <c r="X47" s="59" t="s">
        <v>18</v>
      </c>
      <c r="Y47" s="60">
        <f>[1]Sheet1!$AG$13</f>
        <v>3.9773785132865158</v>
      </c>
      <c r="Z47" s="60">
        <f>[1]Sheet1!AH20</f>
        <v>1.2306947781437616</v>
      </c>
      <c r="AA47" s="60">
        <f>[1]Sheet1!AI20</f>
        <v>1.0939509139055659</v>
      </c>
      <c r="AB47" s="60">
        <f>[1]Sheet1!AJ20</f>
        <v>1.0939509139055659</v>
      </c>
      <c r="AC47" s="60">
        <f>[1]Sheet1!AK20</f>
        <v>0.95720704966737014</v>
      </c>
      <c r="AD47" s="60">
        <f>[1]Sheet1!AL20</f>
        <v>0.95720704966737014</v>
      </c>
      <c r="AE47" s="60">
        <f>[1]Sheet1!AM20</f>
        <v>1.0939509139055659</v>
      </c>
      <c r="AF47" s="60">
        <f>[1]Sheet1!AN20</f>
        <v>1.2306947781437616</v>
      </c>
      <c r="AG47" s="60">
        <f>[1]Sheet1!AO20</f>
        <v>1.2306947781437616</v>
      </c>
      <c r="AH47" s="60">
        <f>[1]Sheet1!AP20</f>
        <v>1.0939509139055659</v>
      </c>
      <c r="AI47" s="60">
        <f>[1]Sheet1!AQ20</f>
        <v>0.95720704966737014</v>
      </c>
      <c r="AJ47" s="60">
        <f>[1]Sheet1!AR20</f>
        <v>1.0939509139055659</v>
      </c>
      <c r="AK47" s="60">
        <f>[1]Sheet1!AS20</f>
        <v>1.3674386423819573</v>
      </c>
      <c r="AL47" s="61">
        <f t="shared" si="99"/>
        <v>1.1167415579452651</v>
      </c>
      <c r="AM47" s="62">
        <f>[1]Sheet1!AT20</f>
        <v>13.674386423819573</v>
      </c>
      <c r="AN47" s="18">
        <f>[1]Sheet1!AU20</f>
        <v>100</v>
      </c>
      <c r="AO47" s="60">
        <f>[1]Sheet1!AV20</f>
        <v>55.008639999999993</v>
      </c>
      <c r="AP47" s="60">
        <f>[1]Sheet1!AW20</f>
        <v>48.132559999999991</v>
      </c>
      <c r="AQ47" s="60">
        <f>[1]Sheet1!AX20</f>
        <v>37.818439999999995</v>
      </c>
      <c r="AR47" s="60">
        <f>[1]Sheet1!AY20</f>
        <v>24.066279999999995</v>
      </c>
      <c r="AS47" s="60">
        <f>[1]Sheet1!AZ20</f>
        <v>13.752159999999998</v>
      </c>
      <c r="AT47" s="60">
        <f>[1]Sheet1!BA20</f>
        <v>6.8760799999999991</v>
      </c>
      <c r="AU47" s="60">
        <f>[1]Sheet1!BB20</f>
        <v>6.8760799999999991</v>
      </c>
      <c r="AV47" s="60">
        <f>[1]Sheet1!BC20</f>
        <v>6.8760799999999991</v>
      </c>
      <c r="AW47" s="60">
        <f>[1]Sheet1!BD20</f>
        <v>13.752159999999998</v>
      </c>
      <c r="AX47" s="60">
        <f>[1]Sheet1!BE20</f>
        <v>24.066279999999995</v>
      </c>
      <c r="AY47" s="60">
        <f>[1]Sheet1!BF20</f>
        <v>41.256479999999996</v>
      </c>
      <c r="AZ47" s="60">
        <f>[1]Sheet1!BG20</f>
        <v>65.322759999999988</v>
      </c>
      <c r="BA47" s="61">
        <f t="shared" si="100"/>
        <v>28.650333333333332</v>
      </c>
      <c r="BB47" s="62">
        <f>[1]Sheet1!BH20</f>
        <v>343.80399999999997</v>
      </c>
      <c r="BC47" s="18">
        <f>[1]Sheet1!BI20</f>
        <v>47.95</v>
      </c>
      <c r="BD47" s="60">
        <f t="shared" si="114"/>
        <v>2637.6642879999999</v>
      </c>
      <c r="BE47" s="60">
        <f t="shared" si="115"/>
        <v>2307.9562519999995</v>
      </c>
      <c r="BF47" s="60">
        <f t="shared" si="116"/>
        <v>1813.394198</v>
      </c>
      <c r="BG47" s="60">
        <f t="shared" si="117"/>
        <v>1153.9781259999997</v>
      </c>
      <c r="BH47" s="60">
        <f t="shared" si="118"/>
        <v>659.41607199999999</v>
      </c>
      <c r="BI47" s="60">
        <f t="shared" si="119"/>
        <v>329.70803599999999</v>
      </c>
      <c r="BJ47" s="60">
        <f t="shared" si="120"/>
        <v>329.70803599999999</v>
      </c>
      <c r="BK47" s="60">
        <f t="shared" si="121"/>
        <v>329.70803599999999</v>
      </c>
      <c r="BL47" s="60">
        <f t="shared" si="122"/>
        <v>659.41607199999999</v>
      </c>
      <c r="BM47" s="60">
        <f t="shared" si="123"/>
        <v>1153.9781259999997</v>
      </c>
      <c r="BN47" s="60">
        <f t="shared" si="124"/>
        <v>1978.248216</v>
      </c>
      <c r="BO47" s="60">
        <f t="shared" si="125"/>
        <v>3132.2263419999995</v>
      </c>
      <c r="BP47" s="63">
        <f t="shared" si="126"/>
        <v>16485.4018</v>
      </c>
      <c r="BQ47" s="65">
        <f t="shared" si="47"/>
        <v>1373.7834833333334</v>
      </c>
    </row>
    <row r="48" spans="1:69" ht="14.25" customHeight="1" x14ac:dyDescent="0.25">
      <c r="A48" s="18">
        <v>47</v>
      </c>
      <c r="B48" s="18">
        <v>2</v>
      </c>
      <c r="C48" s="18">
        <f>[1]Sheet1!H19</f>
        <v>0</v>
      </c>
      <c r="D48" s="55">
        <f>[1]Sheet1!I21</f>
        <v>10.082854799015587</v>
      </c>
      <c r="E48" s="55">
        <f>[1]Sheet1!J21</f>
        <v>19.663658736669401</v>
      </c>
      <c r="F48" s="55">
        <f>[1]Sheet1!K21</f>
        <v>21.253486464315014</v>
      </c>
      <c r="G48" s="18">
        <f t="shared" si="96"/>
        <v>51</v>
      </c>
      <c r="H48" s="55">
        <f>[1]Sheet1!M21</f>
        <v>69.255294117647054</v>
      </c>
      <c r="I48" s="55">
        <f>[1]Sheet1!N21</f>
        <v>102</v>
      </c>
      <c r="J48" s="56">
        <f>[1]Sheet1!O21</f>
        <v>34.627647058823527</v>
      </c>
      <c r="K48" s="18">
        <f>[1]Sheet1!P21</f>
        <v>63</v>
      </c>
      <c r="L48" s="18">
        <f>[1]Sheet1!Q21</f>
        <v>37</v>
      </c>
      <c r="M48" s="18">
        <f>[1]Sheet1!S21</f>
        <v>15</v>
      </c>
      <c r="N48" s="18">
        <f>[1]Sheet1!T21</f>
        <v>61.95000000000001</v>
      </c>
      <c r="O48" s="18">
        <f>[1]Sheet1!U21</f>
        <v>8.35</v>
      </c>
      <c r="P48" s="18">
        <f>[1]Sheet1!V21</f>
        <v>14.700000000000001</v>
      </c>
      <c r="Q48" s="56">
        <f>[1]Sheet1!X21</f>
        <v>25269.165000000005</v>
      </c>
      <c r="R48" s="57">
        <f t="shared" si="97"/>
        <v>107393.95125000003</v>
      </c>
      <c r="S48" s="56">
        <f>[1]Sheet1!$Y$13</f>
        <v>26.969953433083674</v>
      </c>
      <c r="T48" s="18">
        <f>[1]Sheet1!AA21</f>
        <v>3553.9361630191388</v>
      </c>
      <c r="U48" s="66">
        <f>[1]Sheet1!AB21</f>
        <v>3532.02</v>
      </c>
      <c r="V48" s="58">
        <f t="shared" si="98"/>
        <v>99.383327048831376</v>
      </c>
      <c r="W48" s="18">
        <f>[1]Sheet1!AD21</f>
        <v>1981</v>
      </c>
      <c r="X48" s="59" t="s">
        <v>18</v>
      </c>
      <c r="Y48" s="60">
        <f>[1]Sheet1!$AG$13</f>
        <v>3.9773785132865158</v>
      </c>
      <c r="Z48" s="60">
        <f>[1]Sheet1!AH21</f>
        <v>1.2643362410848416</v>
      </c>
      <c r="AA48" s="60">
        <f>[1]Sheet1!AI21</f>
        <v>1.1238544365198591</v>
      </c>
      <c r="AB48" s="60">
        <f>[1]Sheet1!AJ21</f>
        <v>1.1238544365198591</v>
      </c>
      <c r="AC48" s="60">
        <f>[1]Sheet1!AK21</f>
        <v>0.98337263195487667</v>
      </c>
      <c r="AD48" s="60">
        <f>[1]Sheet1!AL21</f>
        <v>0.98337263195487667</v>
      </c>
      <c r="AE48" s="60">
        <f>[1]Sheet1!AM21</f>
        <v>1.1238544365198591</v>
      </c>
      <c r="AF48" s="60">
        <f>[1]Sheet1!AN21</f>
        <v>1.2643362410848416</v>
      </c>
      <c r="AG48" s="60">
        <f>[1]Sheet1!AO21</f>
        <v>1.2643362410848416</v>
      </c>
      <c r="AH48" s="60">
        <f>[1]Sheet1!AP21</f>
        <v>1.1238544365198591</v>
      </c>
      <c r="AI48" s="60">
        <f>[1]Sheet1!AQ21</f>
        <v>0.98337263195487667</v>
      </c>
      <c r="AJ48" s="60">
        <f>[1]Sheet1!AR21</f>
        <v>1.1238544365198591</v>
      </c>
      <c r="AK48" s="60">
        <f>[1]Sheet1!AS21</f>
        <v>1.4048180456498238</v>
      </c>
      <c r="AL48" s="61">
        <f t="shared" si="99"/>
        <v>1.1472680706140228</v>
      </c>
      <c r="AM48" s="62">
        <f>[1]Sheet1!AT21</f>
        <v>14.048180456498239</v>
      </c>
      <c r="AN48" s="18">
        <f>[1]Sheet1!AU21</f>
        <v>100</v>
      </c>
      <c r="AO48" s="60">
        <f>[1]Sheet1!AV21</f>
        <v>56.512320000000003</v>
      </c>
      <c r="AP48" s="60">
        <f>[1]Sheet1!AW21</f>
        <v>49.448280000000004</v>
      </c>
      <c r="AQ48" s="60">
        <f>[1]Sheet1!AX21</f>
        <v>38.852220000000003</v>
      </c>
      <c r="AR48" s="60">
        <f>[1]Sheet1!AY21</f>
        <v>24.724140000000002</v>
      </c>
      <c r="AS48" s="60">
        <f>[1]Sheet1!AZ21</f>
        <v>14.128080000000001</v>
      </c>
      <c r="AT48" s="60">
        <f>[1]Sheet1!BA21</f>
        <v>7.0640400000000003</v>
      </c>
      <c r="AU48" s="60">
        <f>[1]Sheet1!BB21</f>
        <v>7.0640400000000003</v>
      </c>
      <c r="AV48" s="60">
        <f>[1]Sheet1!BC21</f>
        <v>7.0640400000000003</v>
      </c>
      <c r="AW48" s="60">
        <f>[1]Sheet1!BD21</f>
        <v>14.128080000000001</v>
      </c>
      <c r="AX48" s="60">
        <f>[1]Sheet1!BE21</f>
        <v>24.724140000000002</v>
      </c>
      <c r="AY48" s="60">
        <f>[1]Sheet1!BF21</f>
        <v>42.384240000000005</v>
      </c>
      <c r="AZ48" s="60">
        <f>[1]Sheet1!BG21</f>
        <v>67.108379999999997</v>
      </c>
      <c r="BA48" s="61">
        <f t="shared" si="100"/>
        <v>29.433500000000006</v>
      </c>
      <c r="BB48" s="62">
        <f>[1]Sheet1!BH21</f>
        <v>353.202</v>
      </c>
      <c r="BC48" s="18">
        <f>[1]Sheet1!BI21</f>
        <v>47.95</v>
      </c>
      <c r="BD48" s="60">
        <f t="shared" si="114"/>
        <v>2709.7657440000003</v>
      </c>
      <c r="BE48" s="60">
        <f t="shared" si="115"/>
        <v>2371.0450260000002</v>
      </c>
      <c r="BF48" s="60">
        <f t="shared" si="116"/>
        <v>1862.9639490000002</v>
      </c>
      <c r="BG48" s="60">
        <f t="shared" si="117"/>
        <v>1185.5225130000001</v>
      </c>
      <c r="BH48" s="60">
        <f t="shared" si="118"/>
        <v>677.44143600000007</v>
      </c>
      <c r="BI48" s="60">
        <f t="shared" si="119"/>
        <v>338.72071800000003</v>
      </c>
      <c r="BJ48" s="60">
        <f t="shared" si="120"/>
        <v>338.72071800000003</v>
      </c>
      <c r="BK48" s="60">
        <f t="shared" si="121"/>
        <v>338.72071800000003</v>
      </c>
      <c r="BL48" s="60">
        <f t="shared" si="122"/>
        <v>677.44143600000007</v>
      </c>
      <c r="BM48" s="60">
        <f t="shared" si="123"/>
        <v>1185.5225130000001</v>
      </c>
      <c r="BN48" s="60">
        <f t="shared" si="124"/>
        <v>2032.3243080000004</v>
      </c>
      <c r="BO48" s="60">
        <f t="shared" si="125"/>
        <v>3217.8468210000001</v>
      </c>
      <c r="BP48" s="63">
        <f t="shared" si="126"/>
        <v>16936.035900000003</v>
      </c>
      <c r="BQ48" s="65">
        <f t="shared" si="47"/>
        <v>1411.3363250000002</v>
      </c>
    </row>
    <row r="49" spans="1:69" ht="14.25" customHeight="1" x14ac:dyDescent="0.25">
      <c r="A49" s="18">
        <v>48</v>
      </c>
      <c r="B49" s="18">
        <v>2</v>
      </c>
      <c r="C49" s="18">
        <f>[1]Sheet1!H20</f>
        <v>0</v>
      </c>
      <c r="D49" s="55">
        <f>[1]Sheet1!I22</f>
        <v>10.082854799015587</v>
      </c>
      <c r="E49" s="55">
        <f>[1]Sheet1!J22</f>
        <v>19.663658736669401</v>
      </c>
      <c r="F49" s="55">
        <f>[1]Sheet1!K22</f>
        <v>21.253486464315014</v>
      </c>
      <c r="G49" s="18">
        <f t="shared" si="96"/>
        <v>51</v>
      </c>
      <c r="H49" s="55">
        <f>[1]Sheet1!M22</f>
        <v>69.836862745098031</v>
      </c>
      <c r="I49" s="55">
        <f>[1]Sheet1!N22</f>
        <v>102</v>
      </c>
      <c r="J49" s="56">
        <f>[1]Sheet1!O22</f>
        <v>34.918431372549016</v>
      </c>
      <c r="K49" s="18">
        <f>[1]Sheet1!P22</f>
        <v>63</v>
      </c>
      <c r="L49" s="18">
        <f>[1]Sheet1!Q22</f>
        <v>37</v>
      </c>
      <c r="M49" s="18">
        <f>[1]Sheet1!S22</f>
        <v>15</v>
      </c>
      <c r="N49" s="18">
        <f>[1]Sheet1!T22</f>
        <v>61.95000000000001</v>
      </c>
      <c r="O49" s="18">
        <f>[1]Sheet1!U22</f>
        <v>8.35</v>
      </c>
      <c r="P49" s="18">
        <f>[1]Sheet1!V22</f>
        <v>14.700000000000001</v>
      </c>
      <c r="Q49" s="56">
        <f>[1]Sheet1!X22</f>
        <v>25269.165000000005</v>
      </c>
      <c r="R49" s="57">
        <f t="shared" si="97"/>
        <v>107393.95125000003</v>
      </c>
      <c r="S49" s="56">
        <f>[1]Sheet1!$Y$13</f>
        <v>26.969953433083674</v>
      </c>
      <c r="T49" s="18">
        <f>[1]Sheet1!AA22</f>
        <v>3583.7802031421129</v>
      </c>
      <c r="U49" s="66">
        <f>[1]Sheet1!AB22</f>
        <v>3561.68</v>
      </c>
      <c r="V49" s="58">
        <f t="shared" si="98"/>
        <v>99.383327048831376</v>
      </c>
      <c r="W49" s="18">
        <f>[1]Sheet1!AD22</f>
        <v>1978</v>
      </c>
      <c r="X49" s="59" t="s">
        <v>18</v>
      </c>
      <c r="Y49" s="60">
        <f>[1]Sheet1!$AG$13</f>
        <v>3.9773785132865158</v>
      </c>
      <c r="Z49" s="60">
        <f>[1]Sheet1!AH22</f>
        <v>1.2749534552882087</v>
      </c>
      <c r="AA49" s="60">
        <f>[1]Sheet1!AI22</f>
        <v>1.1332919602561855</v>
      </c>
      <c r="AB49" s="60">
        <f>[1]Sheet1!AJ22</f>
        <v>1.1332919602561855</v>
      </c>
      <c r="AC49" s="60">
        <f>[1]Sheet1!AK22</f>
        <v>0.99163046522416232</v>
      </c>
      <c r="AD49" s="60">
        <f>[1]Sheet1!AL22</f>
        <v>0.99163046522416232</v>
      </c>
      <c r="AE49" s="60">
        <f>[1]Sheet1!AM22</f>
        <v>1.1332919602561855</v>
      </c>
      <c r="AF49" s="60">
        <f>[1]Sheet1!AN22</f>
        <v>1.2749534552882087</v>
      </c>
      <c r="AG49" s="60">
        <f>[1]Sheet1!AO22</f>
        <v>1.2749534552882087</v>
      </c>
      <c r="AH49" s="60">
        <f>[1]Sheet1!AP22</f>
        <v>1.1332919602561855</v>
      </c>
      <c r="AI49" s="60">
        <f>[1]Sheet1!AQ22</f>
        <v>0.99163046522416232</v>
      </c>
      <c r="AJ49" s="60">
        <f>[1]Sheet1!AR22</f>
        <v>1.1332919602561855</v>
      </c>
      <c r="AK49" s="60">
        <f>[1]Sheet1!AS22</f>
        <v>1.4166149503202319</v>
      </c>
      <c r="AL49" s="61">
        <f t="shared" si="99"/>
        <v>1.1569022094281893</v>
      </c>
      <c r="AM49" s="62">
        <f>[1]Sheet1!AT22</f>
        <v>14.166149503202318</v>
      </c>
      <c r="AN49" s="18">
        <f>[1]Sheet1!AU22</f>
        <v>100</v>
      </c>
      <c r="AO49" s="60">
        <f>[1]Sheet1!AV22</f>
        <v>56.986879999999999</v>
      </c>
      <c r="AP49" s="60">
        <f>[1]Sheet1!AW22</f>
        <v>49.863520000000001</v>
      </c>
      <c r="AQ49" s="60">
        <f>[1]Sheet1!AX22</f>
        <v>39.17848</v>
      </c>
      <c r="AR49" s="60">
        <f>[1]Sheet1!AY22</f>
        <v>24.931760000000001</v>
      </c>
      <c r="AS49" s="60">
        <f>[1]Sheet1!AZ22</f>
        <v>14.24672</v>
      </c>
      <c r="AT49" s="60">
        <f>[1]Sheet1!BA22</f>
        <v>7.1233599999999999</v>
      </c>
      <c r="AU49" s="60">
        <f>[1]Sheet1!BB22</f>
        <v>7.1233599999999999</v>
      </c>
      <c r="AV49" s="60">
        <f>[1]Sheet1!BC22</f>
        <v>7.1233599999999999</v>
      </c>
      <c r="AW49" s="60">
        <f>[1]Sheet1!BD22</f>
        <v>14.24672</v>
      </c>
      <c r="AX49" s="60">
        <f>[1]Sheet1!BE22</f>
        <v>24.931760000000001</v>
      </c>
      <c r="AY49" s="60">
        <f>[1]Sheet1!BF22</f>
        <v>42.740160000000003</v>
      </c>
      <c r="AZ49" s="60">
        <f>[1]Sheet1!BG22</f>
        <v>67.67192</v>
      </c>
      <c r="BA49" s="61">
        <f t="shared" si="100"/>
        <v>29.680666666666667</v>
      </c>
      <c r="BB49" s="62">
        <f>[1]Sheet1!BH22</f>
        <v>356.16800000000001</v>
      </c>
      <c r="BC49" s="18">
        <f>[1]Sheet1!BI22</f>
        <v>47.95</v>
      </c>
      <c r="BD49" s="60">
        <f t="shared" si="114"/>
        <v>2732.520896</v>
      </c>
      <c r="BE49" s="60">
        <f t="shared" si="115"/>
        <v>2390.9557840000002</v>
      </c>
      <c r="BF49" s="60">
        <f t="shared" si="116"/>
        <v>1878.6081160000001</v>
      </c>
      <c r="BG49" s="60">
        <f t="shared" si="117"/>
        <v>1195.4778920000001</v>
      </c>
      <c r="BH49" s="60">
        <f t="shared" si="118"/>
        <v>683.130224</v>
      </c>
      <c r="BI49" s="60">
        <f t="shared" si="119"/>
        <v>341.565112</v>
      </c>
      <c r="BJ49" s="60">
        <f t="shared" si="120"/>
        <v>341.565112</v>
      </c>
      <c r="BK49" s="60">
        <f t="shared" si="121"/>
        <v>341.565112</v>
      </c>
      <c r="BL49" s="60">
        <f t="shared" si="122"/>
        <v>683.130224</v>
      </c>
      <c r="BM49" s="60">
        <f t="shared" si="123"/>
        <v>1195.4778920000001</v>
      </c>
      <c r="BN49" s="60">
        <f t="shared" si="124"/>
        <v>2049.3906720000004</v>
      </c>
      <c r="BO49" s="60">
        <f t="shared" si="125"/>
        <v>3244.8685640000003</v>
      </c>
      <c r="BP49" s="63">
        <f t="shared" si="126"/>
        <v>17078.255600000004</v>
      </c>
      <c r="BQ49" s="65">
        <f t="shared" si="47"/>
        <v>1423.1879666666671</v>
      </c>
    </row>
    <row r="50" spans="1:69" ht="14.25" customHeight="1" x14ac:dyDescent="0.25">
      <c r="A50" s="18">
        <v>49</v>
      </c>
      <c r="B50" s="18">
        <v>2</v>
      </c>
      <c r="C50" s="18">
        <f>[1]Sheet1!H21</f>
        <v>0</v>
      </c>
      <c r="D50" s="55">
        <f>[1]Sheet1!I23</f>
        <v>21.15422477440525</v>
      </c>
      <c r="E50" s="55">
        <f>[1]Sheet1!J23</f>
        <v>41.25512715340443</v>
      </c>
      <c r="F50" s="55">
        <f>[1]Sheet1!K23</f>
        <v>44.590648072190319</v>
      </c>
      <c r="G50" s="18">
        <f t="shared" si="96"/>
        <v>107</v>
      </c>
      <c r="H50" s="55">
        <f>[1]Sheet1!M23</f>
        <v>61.055046728971966</v>
      </c>
      <c r="I50" s="55">
        <f>[1]Sheet1!N23</f>
        <v>214</v>
      </c>
      <c r="J50" s="56">
        <f>[1]Sheet1!O23</f>
        <v>30.527523364485983</v>
      </c>
      <c r="K50" s="18">
        <f>[1]Sheet1!P23</f>
        <v>63</v>
      </c>
      <c r="L50" s="18">
        <f>[1]Sheet1!Q23</f>
        <v>37</v>
      </c>
      <c r="M50" s="18">
        <f>[1]Sheet1!S23</f>
        <v>15</v>
      </c>
      <c r="N50" s="18">
        <f>[1]Sheet1!T23</f>
        <v>61.95000000000001</v>
      </c>
      <c r="O50" s="18">
        <f>[1]Sheet1!U23</f>
        <v>8.35</v>
      </c>
      <c r="P50" s="18">
        <f>[1]Sheet1!V23</f>
        <v>14.700000000000001</v>
      </c>
      <c r="Q50" s="56">
        <f>[1]Sheet1!X23</f>
        <v>25269.165000000005</v>
      </c>
      <c r="R50" s="57">
        <f t="shared" si="97"/>
        <v>225316.72125000006</v>
      </c>
      <c r="S50" s="56">
        <f>[1]Sheet1!$Y$13</f>
        <v>26.969953433083674</v>
      </c>
      <c r="T50" s="18">
        <f>[1]Sheet1!AA23</f>
        <v>6573.4265434584458</v>
      </c>
      <c r="U50" s="66">
        <f>[1]Sheet1!AB23</f>
        <v>6532.89</v>
      </c>
      <c r="V50" s="58">
        <f t="shared" si="98"/>
        <v>99.38332704883139</v>
      </c>
      <c r="W50" s="18">
        <f>[1]Sheet1!AD23</f>
        <v>1980</v>
      </c>
      <c r="X50" s="59" t="s">
        <v>18</v>
      </c>
      <c r="Y50" s="60">
        <f>[1]Sheet1!$AG$13</f>
        <v>3.9773785132865158</v>
      </c>
      <c r="Z50" s="60">
        <f>[1]Sheet1!AH23</f>
        <v>2.338539868409792</v>
      </c>
      <c r="AA50" s="60">
        <f>[1]Sheet1!AI23</f>
        <v>2.0787021052531482</v>
      </c>
      <c r="AB50" s="60">
        <f>[1]Sheet1!AJ23</f>
        <v>2.0787021052531482</v>
      </c>
      <c r="AC50" s="60">
        <f>[1]Sheet1!AK23</f>
        <v>1.8188643420965047</v>
      </c>
      <c r="AD50" s="60">
        <f>[1]Sheet1!AL23</f>
        <v>1.8188643420965047</v>
      </c>
      <c r="AE50" s="60">
        <f>[1]Sheet1!AM23</f>
        <v>2.0787021052531482</v>
      </c>
      <c r="AF50" s="60">
        <f>[1]Sheet1!AN23</f>
        <v>2.338539868409792</v>
      </c>
      <c r="AG50" s="60">
        <f>[1]Sheet1!AO23</f>
        <v>2.338539868409792</v>
      </c>
      <c r="AH50" s="60">
        <f>[1]Sheet1!AP23</f>
        <v>2.0787021052531482</v>
      </c>
      <c r="AI50" s="60">
        <f>[1]Sheet1!AQ23</f>
        <v>1.8188643420965047</v>
      </c>
      <c r="AJ50" s="60">
        <f>[1]Sheet1!AR23</f>
        <v>2.0787021052531482</v>
      </c>
      <c r="AK50" s="60">
        <f>[1]Sheet1!AS23</f>
        <v>2.5983776315664353</v>
      </c>
      <c r="AL50" s="61">
        <f t="shared" si="99"/>
        <v>2.1220083991125893</v>
      </c>
      <c r="AM50" s="62">
        <f>[1]Sheet1!AT23</f>
        <v>25.98377631566435</v>
      </c>
      <c r="AN50" s="18">
        <f>[1]Sheet1!AU23</f>
        <v>100</v>
      </c>
      <c r="AO50" s="60">
        <f>[1]Sheet1!AV23</f>
        <v>104.52624</v>
      </c>
      <c r="AP50" s="60">
        <f>[1]Sheet1!AW23</f>
        <v>91.460459999999998</v>
      </c>
      <c r="AQ50" s="60">
        <f>[1]Sheet1!AX23</f>
        <v>71.861789999999999</v>
      </c>
      <c r="AR50" s="60">
        <f>[1]Sheet1!AY23</f>
        <v>45.730229999999999</v>
      </c>
      <c r="AS50" s="60">
        <f>[1]Sheet1!AZ23</f>
        <v>26.13156</v>
      </c>
      <c r="AT50" s="60">
        <f>[1]Sheet1!BA23</f>
        <v>13.06578</v>
      </c>
      <c r="AU50" s="60">
        <f>[1]Sheet1!BB23</f>
        <v>13.06578</v>
      </c>
      <c r="AV50" s="60">
        <f>[1]Sheet1!BC23</f>
        <v>13.06578</v>
      </c>
      <c r="AW50" s="60">
        <f>[1]Sheet1!BD23</f>
        <v>26.13156</v>
      </c>
      <c r="AX50" s="60">
        <f>[1]Sheet1!BE23</f>
        <v>45.730229999999999</v>
      </c>
      <c r="AY50" s="60">
        <f>[1]Sheet1!BF23</f>
        <v>78.394679999999994</v>
      </c>
      <c r="AZ50" s="60">
        <f>[1]Sheet1!BG23</f>
        <v>124.12491</v>
      </c>
      <c r="BA50" s="61">
        <f t="shared" si="100"/>
        <v>54.440750000000001</v>
      </c>
      <c r="BB50" s="62">
        <f>[1]Sheet1!BH23</f>
        <v>653.28899999999999</v>
      </c>
      <c r="BC50" s="18">
        <f>[1]Sheet1!BI23</f>
        <v>47.95</v>
      </c>
      <c r="BD50" s="60">
        <f t="shared" si="114"/>
        <v>5012.0332080000007</v>
      </c>
      <c r="BE50" s="60">
        <f t="shared" si="115"/>
        <v>4385.5290569999997</v>
      </c>
      <c r="BF50" s="60">
        <f t="shared" si="116"/>
        <v>3445.7728305000001</v>
      </c>
      <c r="BG50" s="60">
        <f t="shared" si="117"/>
        <v>2192.7645284999999</v>
      </c>
      <c r="BH50" s="60">
        <f t="shared" si="118"/>
        <v>1253.0083020000002</v>
      </c>
      <c r="BI50" s="60">
        <f t="shared" si="119"/>
        <v>626.50415100000009</v>
      </c>
      <c r="BJ50" s="60">
        <f t="shared" si="120"/>
        <v>626.50415100000009</v>
      </c>
      <c r="BK50" s="60">
        <f t="shared" si="121"/>
        <v>626.50415100000009</v>
      </c>
      <c r="BL50" s="60">
        <f t="shared" si="122"/>
        <v>1253.0083020000002</v>
      </c>
      <c r="BM50" s="60">
        <f t="shared" si="123"/>
        <v>2192.7645284999999</v>
      </c>
      <c r="BN50" s="60">
        <f t="shared" si="124"/>
        <v>3759.0249060000001</v>
      </c>
      <c r="BO50" s="60">
        <f t="shared" si="125"/>
        <v>5951.7894345000004</v>
      </c>
      <c r="BP50" s="63">
        <f t="shared" si="126"/>
        <v>31325.207549999999</v>
      </c>
      <c r="BQ50" s="65">
        <f t="shared" si="47"/>
        <v>2610.4339624999998</v>
      </c>
    </row>
    <row r="51" spans="1:69" ht="14.25" customHeight="1" x14ac:dyDescent="0.25">
      <c r="A51" s="18">
        <v>50</v>
      </c>
      <c r="B51" s="18">
        <v>2</v>
      </c>
      <c r="C51" s="18">
        <f>[1]Sheet1!H22</f>
        <v>0</v>
      </c>
      <c r="D51" s="55">
        <f>[1]Sheet1!I24</f>
        <v>86.396226415094333</v>
      </c>
      <c r="E51" s="55">
        <f>[1]Sheet1!J24</f>
        <v>168.49056603773585</v>
      </c>
      <c r="F51" s="55">
        <f>[1]Sheet1!K24</f>
        <v>182.11320754716982</v>
      </c>
      <c r="G51" s="18">
        <f t="shared" si="96"/>
        <v>437</v>
      </c>
      <c r="H51" s="55">
        <f>[1]Sheet1!M24</f>
        <v>45.466178489702521</v>
      </c>
      <c r="I51" s="55">
        <f>[1]Sheet1!N24</f>
        <v>874</v>
      </c>
      <c r="J51" s="56">
        <f>[1]Sheet1!O24</f>
        <v>22.733089244851261</v>
      </c>
      <c r="K51" s="18">
        <f>[1]Sheet1!P24</f>
        <v>63</v>
      </c>
      <c r="L51" s="18">
        <f>[1]Sheet1!Q24</f>
        <v>37</v>
      </c>
      <c r="M51" s="18">
        <f>[1]Sheet1!S24</f>
        <v>15</v>
      </c>
      <c r="N51" s="18">
        <f>[1]Sheet1!T24</f>
        <v>61.95000000000001</v>
      </c>
      <c r="O51" s="18">
        <f>[1]Sheet1!U24</f>
        <v>8.35</v>
      </c>
      <c r="P51" s="18">
        <f>[1]Sheet1!V24</f>
        <v>14.700000000000001</v>
      </c>
      <c r="Q51" s="56">
        <f>[1]Sheet1!X24</f>
        <v>25269.165000000005</v>
      </c>
      <c r="R51" s="57">
        <f t="shared" si="97"/>
        <v>920218.75875000027</v>
      </c>
      <c r="S51" s="56">
        <f>[1]Sheet1!$Y$13</f>
        <v>26.969953433083674</v>
      </c>
      <c r="T51" s="18">
        <f>[1]Sheet1!AA24</f>
        <v>19992.005289013545</v>
      </c>
      <c r="U51" s="66">
        <f>[1]Sheet1!AB24</f>
        <v>19868.72</v>
      </c>
      <c r="V51" s="58">
        <f t="shared" si="98"/>
        <v>99.38332704883139</v>
      </c>
      <c r="W51" s="18">
        <f>[1]Sheet1!AD24</f>
        <v>1975</v>
      </c>
      <c r="X51" s="59" t="s">
        <v>18</v>
      </c>
      <c r="Y51" s="60">
        <f>[1]Sheet1!$AG$13</f>
        <v>3.9773785132865158</v>
      </c>
      <c r="Z51" s="60">
        <f>[1]Sheet1!AH24</f>
        <v>7.1122878013055448</v>
      </c>
      <c r="AA51" s="60">
        <f>[1]Sheet1!AI24</f>
        <v>6.3220336011604843</v>
      </c>
      <c r="AB51" s="60">
        <f>[1]Sheet1!AJ24</f>
        <v>6.3220336011604843</v>
      </c>
      <c r="AC51" s="60">
        <f>[1]Sheet1!AK24</f>
        <v>5.5317794010154238</v>
      </c>
      <c r="AD51" s="60">
        <f>[1]Sheet1!AL24</f>
        <v>5.5317794010154238</v>
      </c>
      <c r="AE51" s="60">
        <f>[1]Sheet1!AM24</f>
        <v>6.3220336011604843</v>
      </c>
      <c r="AF51" s="60">
        <f>[1]Sheet1!AN24</f>
        <v>7.1122878013055448</v>
      </c>
      <c r="AG51" s="60">
        <f>[1]Sheet1!AO24</f>
        <v>7.1122878013055448</v>
      </c>
      <c r="AH51" s="60">
        <f>[1]Sheet1!AP24</f>
        <v>6.3220336011604843</v>
      </c>
      <c r="AI51" s="60">
        <f>[1]Sheet1!AQ24</f>
        <v>5.5317794010154238</v>
      </c>
      <c r="AJ51" s="60">
        <f>[1]Sheet1!AR24</f>
        <v>6.3220336011604843</v>
      </c>
      <c r="AK51" s="60">
        <f>[1]Sheet1!AS24</f>
        <v>7.9025420014506054</v>
      </c>
      <c r="AL51" s="61">
        <f t="shared" si="99"/>
        <v>6.4537426345179938</v>
      </c>
      <c r="AM51" s="62">
        <f>[1]Sheet1!AT24</f>
        <v>79.025420014506054</v>
      </c>
      <c r="AN51" s="18">
        <f>[1]Sheet1!AU24</f>
        <v>100</v>
      </c>
      <c r="AO51" s="60">
        <f>[1]Sheet1!AV24</f>
        <v>317.89952</v>
      </c>
      <c r="AP51" s="60">
        <f>[1]Sheet1!AW24</f>
        <v>278.16208</v>
      </c>
      <c r="AQ51" s="60">
        <f>[1]Sheet1!AX24</f>
        <v>218.55591999999999</v>
      </c>
      <c r="AR51" s="60">
        <f>[1]Sheet1!AY24</f>
        <v>139.08104</v>
      </c>
      <c r="AS51" s="60">
        <f>[1]Sheet1!AZ24</f>
        <v>79.474879999999999</v>
      </c>
      <c r="AT51" s="60">
        <f>[1]Sheet1!BA24</f>
        <v>39.737439999999999</v>
      </c>
      <c r="AU51" s="60">
        <f>[1]Sheet1!BB24</f>
        <v>39.737439999999999</v>
      </c>
      <c r="AV51" s="60">
        <f>[1]Sheet1!BC24</f>
        <v>39.737439999999999</v>
      </c>
      <c r="AW51" s="60">
        <f>[1]Sheet1!BD24</f>
        <v>79.474879999999999</v>
      </c>
      <c r="AX51" s="60">
        <f>[1]Sheet1!BE24</f>
        <v>139.08104</v>
      </c>
      <c r="AY51" s="60">
        <f>[1]Sheet1!BF24</f>
        <v>238.42464000000001</v>
      </c>
      <c r="AZ51" s="60">
        <f>[1]Sheet1!BG24</f>
        <v>377.50567999999998</v>
      </c>
      <c r="BA51" s="61">
        <f t="shared" si="100"/>
        <v>165.57266666666669</v>
      </c>
      <c r="BB51" s="62">
        <f>[1]Sheet1!BH24</f>
        <v>1986.8720000000001</v>
      </c>
      <c r="BC51" s="18">
        <f>[1]Sheet1!BI24</f>
        <v>47.95</v>
      </c>
      <c r="BD51" s="60">
        <f t="shared" si="114"/>
        <v>15243.281984000001</v>
      </c>
      <c r="BE51" s="60">
        <f t="shared" si="115"/>
        <v>13337.871736000001</v>
      </c>
      <c r="BF51" s="60">
        <f t="shared" si="116"/>
        <v>10479.756364000001</v>
      </c>
      <c r="BG51" s="60">
        <f t="shared" si="117"/>
        <v>6668.9358680000005</v>
      </c>
      <c r="BH51" s="60">
        <f t="shared" si="118"/>
        <v>3810.8204960000003</v>
      </c>
      <c r="BI51" s="60">
        <f t="shared" si="119"/>
        <v>1905.4102480000001</v>
      </c>
      <c r="BJ51" s="60">
        <f t="shared" si="120"/>
        <v>1905.4102480000001</v>
      </c>
      <c r="BK51" s="60">
        <f t="shared" si="121"/>
        <v>1905.4102480000001</v>
      </c>
      <c r="BL51" s="60">
        <f t="shared" si="122"/>
        <v>3810.8204960000003</v>
      </c>
      <c r="BM51" s="60">
        <f t="shared" si="123"/>
        <v>6668.9358680000005</v>
      </c>
      <c r="BN51" s="60">
        <f t="shared" si="124"/>
        <v>11432.461488000001</v>
      </c>
      <c r="BO51" s="60">
        <f t="shared" si="125"/>
        <v>18101.397356000001</v>
      </c>
      <c r="BP51" s="63">
        <f t="shared" si="126"/>
        <v>95270.512400000007</v>
      </c>
      <c r="BQ51" s="65">
        <f t="shared" si="47"/>
        <v>7939.2093666666669</v>
      </c>
    </row>
    <row r="52" spans="1:69" ht="14.25" customHeight="1" x14ac:dyDescent="0.25">
      <c r="A52" s="18">
        <v>51</v>
      </c>
      <c r="B52" s="18">
        <v>2</v>
      </c>
      <c r="C52" s="18">
        <f>[1]Sheet1!H23</f>
        <v>0</v>
      </c>
      <c r="D52" s="55">
        <f>[1]Sheet1!I25</f>
        <v>18.781788351107465</v>
      </c>
      <c r="E52" s="55">
        <f>[1]Sheet1!J25</f>
        <v>36.628383921246922</v>
      </c>
      <c r="F52" s="55">
        <f>[1]Sheet1!K25</f>
        <v>39.589827727645613</v>
      </c>
      <c r="G52" s="18">
        <f t="shared" si="96"/>
        <v>95</v>
      </c>
      <c r="H52" s="55">
        <f>[1]Sheet1!M25</f>
        <v>52.557894736842108</v>
      </c>
      <c r="I52" s="55">
        <f>[1]Sheet1!N25</f>
        <v>190</v>
      </c>
      <c r="J52" s="56">
        <f>[1]Sheet1!O25</f>
        <v>26.278947368421054</v>
      </c>
      <c r="K52" s="18">
        <f>[1]Sheet1!P25</f>
        <v>63</v>
      </c>
      <c r="L52" s="18">
        <f>[1]Sheet1!Q25</f>
        <v>37</v>
      </c>
      <c r="M52" s="18">
        <f>[1]Sheet1!S25</f>
        <v>15</v>
      </c>
      <c r="N52" s="18">
        <f>[1]Sheet1!T25</f>
        <v>61.95000000000001</v>
      </c>
      <c r="O52" s="18">
        <f>[1]Sheet1!U25</f>
        <v>8.35</v>
      </c>
      <c r="P52" s="18">
        <f>[1]Sheet1!V25</f>
        <v>14.700000000000001</v>
      </c>
      <c r="Q52" s="56">
        <f>[1]Sheet1!X25</f>
        <v>25269.165000000005</v>
      </c>
      <c r="R52" s="57">
        <f t="shared" si="97"/>
        <v>200047.55625000005</v>
      </c>
      <c r="S52" s="56">
        <f>[1]Sheet1!$Y$13</f>
        <v>26.969953433083674</v>
      </c>
      <c r="T52" s="18">
        <f>[1]Sheet1!AA25</f>
        <v>5023.9815351992793</v>
      </c>
      <c r="U52" s="66">
        <f>[1]Sheet1!AB25</f>
        <v>4993</v>
      </c>
      <c r="V52" s="58">
        <f t="shared" si="98"/>
        <v>99.38332704883139</v>
      </c>
      <c r="W52" s="18">
        <f>[1]Sheet1!AD25</f>
        <v>1980</v>
      </c>
      <c r="X52" s="59" t="s">
        <v>18</v>
      </c>
      <c r="Y52" s="60">
        <f>[1]Sheet1!$AG$13</f>
        <v>3.9773785132865158</v>
      </c>
      <c r="Z52" s="60">
        <f>[1]Sheet1!AH25</f>
        <v>1.7873145825155614</v>
      </c>
      <c r="AA52" s="60">
        <f>[1]Sheet1!AI25</f>
        <v>1.5887240733471657</v>
      </c>
      <c r="AB52" s="60">
        <f>[1]Sheet1!AJ25</f>
        <v>1.5887240733471657</v>
      </c>
      <c r="AC52" s="60">
        <f>[1]Sheet1!AK25</f>
        <v>1.39013356417877</v>
      </c>
      <c r="AD52" s="60">
        <f>[1]Sheet1!AL25</f>
        <v>1.39013356417877</v>
      </c>
      <c r="AE52" s="60">
        <f>[1]Sheet1!AM25</f>
        <v>1.5887240733471657</v>
      </c>
      <c r="AF52" s="60">
        <f>[1]Sheet1!AN25</f>
        <v>1.7873145825155614</v>
      </c>
      <c r="AG52" s="60">
        <f>[1]Sheet1!AO25</f>
        <v>1.7873145825155614</v>
      </c>
      <c r="AH52" s="60">
        <f>[1]Sheet1!AP25</f>
        <v>1.5887240733471657</v>
      </c>
      <c r="AI52" s="60">
        <f>[1]Sheet1!AQ25</f>
        <v>1.39013356417877</v>
      </c>
      <c r="AJ52" s="60">
        <f>[1]Sheet1!AR25</f>
        <v>1.5887240733471657</v>
      </c>
      <c r="AK52" s="60">
        <f>[1]Sheet1!AS25</f>
        <v>1.9859050916839571</v>
      </c>
      <c r="AL52" s="61">
        <f t="shared" si="99"/>
        <v>1.6218224915418984</v>
      </c>
      <c r="AM52" s="62">
        <f>[1]Sheet1!AT25</f>
        <v>19.859050916839571</v>
      </c>
      <c r="AN52" s="18">
        <f>[1]Sheet1!AU25</f>
        <v>100</v>
      </c>
      <c r="AO52" s="60">
        <f>[1]Sheet1!AV25</f>
        <v>79.888000000000005</v>
      </c>
      <c r="AP52" s="60">
        <f>[1]Sheet1!AW25</f>
        <v>69.902000000000001</v>
      </c>
      <c r="AQ52" s="60">
        <f>[1]Sheet1!AX25</f>
        <v>54.923000000000002</v>
      </c>
      <c r="AR52" s="60">
        <f>[1]Sheet1!AY25</f>
        <v>34.951000000000001</v>
      </c>
      <c r="AS52" s="60">
        <f>[1]Sheet1!AZ25</f>
        <v>19.972000000000001</v>
      </c>
      <c r="AT52" s="60">
        <f>[1]Sheet1!BA25</f>
        <v>9.9860000000000007</v>
      </c>
      <c r="AU52" s="60">
        <f>[1]Sheet1!BB25</f>
        <v>9.9860000000000007</v>
      </c>
      <c r="AV52" s="60">
        <f>[1]Sheet1!BC25</f>
        <v>9.9860000000000007</v>
      </c>
      <c r="AW52" s="60">
        <f>[1]Sheet1!BD25</f>
        <v>19.972000000000001</v>
      </c>
      <c r="AX52" s="60">
        <f>[1]Sheet1!BE25</f>
        <v>34.951000000000001</v>
      </c>
      <c r="AY52" s="60">
        <f>[1]Sheet1!BF25</f>
        <v>59.916000000000004</v>
      </c>
      <c r="AZ52" s="60">
        <f>[1]Sheet1!BG25</f>
        <v>94.867000000000004</v>
      </c>
      <c r="BA52" s="61">
        <f t="shared" si="100"/>
        <v>41.608333333333334</v>
      </c>
      <c r="BB52" s="62">
        <f>[1]Sheet1!BH25</f>
        <v>499.3</v>
      </c>
      <c r="BC52" s="18">
        <f>[1]Sheet1!BI25</f>
        <v>47.95</v>
      </c>
      <c r="BD52" s="60">
        <f t="shared" si="114"/>
        <v>3830.6296000000007</v>
      </c>
      <c r="BE52" s="60">
        <f t="shared" si="115"/>
        <v>3351.8009000000002</v>
      </c>
      <c r="BF52" s="60">
        <f t="shared" si="116"/>
        <v>2633.5578500000001</v>
      </c>
      <c r="BG52" s="60">
        <f t="shared" si="117"/>
        <v>1675.9004500000001</v>
      </c>
      <c r="BH52" s="60">
        <f t="shared" si="118"/>
        <v>957.65740000000017</v>
      </c>
      <c r="BI52" s="60">
        <f t="shared" si="119"/>
        <v>478.82870000000008</v>
      </c>
      <c r="BJ52" s="60">
        <f t="shared" si="120"/>
        <v>478.82870000000008</v>
      </c>
      <c r="BK52" s="60">
        <f t="shared" si="121"/>
        <v>478.82870000000008</v>
      </c>
      <c r="BL52" s="60">
        <f t="shared" si="122"/>
        <v>957.65740000000017</v>
      </c>
      <c r="BM52" s="60">
        <f t="shared" si="123"/>
        <v>1675.9004500000001</v>
      </c>
      <c r="BN52" s="60">
        <f t="shared" si="124"/>
        <v>2872.9722000000002</v>
      </c>
      <c r="BO52" s="60">
        <f t="shared" si="125"/>
        <v>4548.8726500000002</v>
      </c>
      <c r="BP52" s="63">
        <f t="shared" si="126"/>
        <v>23941.435000000001</v>
      </c>
      <c r="BQ52" s="65">
        <f t="shared" si="47"/>
        <v>1995.1195833333334</v>
      </c>
    </row>
    <row r="53" spans="1:69" ht="14.25" customHeight="1" x14ac:dyDescent="0.25">
      <c r="A53" s="18">
        <v>52</v>
      </c>
      <c r="B53" s="18">
        <v>2</v>
      </c>
      <c r="C53" s="18">
        <f>[1]Sheet1!H24</f>
        <v>0</v>
      </c>
      <c r="D53" s="55">
        <f>[1]Sheet1!I26</f>
        <v>18.979491386382279</v>
      </c>
      <c r="E53" s="55">
        <f>[1]Sheet1!J26</f>
        <v>37.013945857260047</v>
      </c>
      <c r="F53" s="55">
        <f>[1]Sheet1!K26</f>
        <v>40.006562756357674</v>
      </c>
      <c r="G53" s="18">
        <f t="shared" si="96"/>
        <v>96</v>
      </c>
      <c r="H53" s="55">
        <f>[1]Sheet1!M26</f>
        <v>52.347916666666663</v>
      </c>
      <c r="I53" s="55">
        <f>[1]Sheet1!N26</f>
        <v>192</v>
      </c>
      <c r="J53" s="56">
        <f>[1]Sheet1!O26</f>
        <v>26.173958333333331</v>
      </c>
      <c r="K53" s="18">
        <f>[1]Sheet1!P26</f>
        <v>63</v>
      </c>
      <c r="L53" s="18">
        <f>[1]Sheet1!Q26</f>
        <v>37</v>
      </c>
      <c r="M53" s="18">
        <f>[1]Sheet1!S26</f>
        <v>15</v>
      </c>
      <c r="N53" s="18">
        <f>[1]Sheet1!T26</f>
        <v>61.95000000000001</v>
      </c>
      <c r="O53" s="18">
        <f>[1]Sheet1!U26</f>
        <v>8.35</v>
      </c>
      <c r="P53" s="18">
        <f>[1]Sheet1!V26</f>
        <v>14.700000000000001</v>
      </c>
      <c r="Q53" s="56">
        <f>[1]Sheet1!X26</f>
        <v>25269.165000000005</v>
      </c>
      <c r="R53" s="57">
        <f t="shared" si="97"/>
        <v>202153.32000000007</v>
      </c>
      <c r="S53" s="56">
        <f>[1]Sheet1!$Y$13</f>
        <v>26.969953433083674</v>
      </c>
      <c r="T53" s="18">
        <f>[1]Sheet1!AA26</f>
        <v>5056.5825770058991</v>
      </c>
      <c r="U53" s="66">
        <f>[1]Sheet1!AB26</f>
        <v>5025.3999999999996</v>
      </c>
      <c r="V53" s="58">
        <f t="shared" si="98"/>
        <v>99.383327048831404</v>
      </c>
      <c r="W53" s="18">
        <f>[1]Sheet1!AD26</f>
        <v>1980</v>
      </c>
      <c r="X53" s="59" t="s">
        <v>18</v>
      </c>
      <c r="Y53" s="60">
        <f>[1]Sheet1!$AG$13</f>
        <v>3.9773785132865158</v>
      </c>
      <c r="Z53" s="60">
        <f>[1]Sheet1!AH26</f>
        <v>1.798912618260305</v>
      </c>
      <c r="AA53" s="60">
        <f>[1]Sheet1!AI26</f>
        <v>1.5990334384536045</v>
      </c>
      <c r="AB53" s="60">
        <f>[1]Sheet1!AJ26</f>
        <v>1.5990334384536045</v>
      </c>
      <c r="AC53" s="60">
        <f>[1]Sheet1!AK26</f>
        <v>1.3991542586469039</v>
      </c>
      <c r="AD53" s="60">
        <f>[1]Sheet1!AL26</f>
        <v>1.3991542586469039</v>
      </c>
      <c r="AE53" s="60">
        <f>[1]Sheet1!AM26</f>
        <v>1.5990334384536045</v>
      </c>
      <c r="AF53" s="60">
        <f>[1]Sheet1!AN26</f>
        <v>1.798912618260305</v>
      </c>
      <c r="AG53" s="60">
        <f>[1]Sheet1!AO26</f>
        <v>1.798912618260305</v>
      </c>
      <c r="AH53" s="60">
        <f>[1]Sheet1!AP26</f>
        <v>1.5990334384536045</v>
      </c>
      <c r="AI53" s="60">
        <f>[1]Sheet1!AQ26</f>
        <v>1.3991542586469039</v>
      </c>
      <c r="AJ53" s="60">
        <f>[1]Sheet1!AR26</f>
        <v>1.5990334384536045</v>
      </c>
      <c r="AK53" s="60">
        <f>[1]Sheet1!AS26</f>
        <v>1.9987917980670056</v>
      </c>
      <c r="AL53" s="61">
        <f t="shared" si="99"/>
        <v>1.6323466350880549</v>
      </c>
      <c r="AM53" s="62">
        <f>[1]Sheet1!AT26</f>
        <v>19.987917980670055</v>
      </c>
      <c r="AN53" s="18">
        <f>[1]Sheet1!AU26</f>
        <v>100</v>
      </c>
      <c r="AO53" s="60">
        <f>[1]Sheet1!AV26</f>
        <v>80.406399999999991</v>
      </c>
      <c r="AP53" s="60">
        <f>[1]Sheet1!AW26</f>
        <v>70.355599999999995</v>
      </c>
      <c r="AQ53" s="60">
        <f>[1]Sheet1!AX26</f>
        <v>55.279399999999995</v>
      </c>
      <c r="AR53" s="60">
        <f>[1]Sheet1!AY26</f>
        <v>35.177799999999998</v>
      </c>
      <c r="AS53" s="60">
        <f>[1]Sheet1!AZ26</f>
        <v>20.101599999999998</v>
      </c>
      <c r="AT53" s="60">
        <f>[1]Sheet1!BA26</f>
        <v>10.050799999999999</v>
      </c>
      <c r="AU53" s="60">
        <f>[1]Sheet1!BB26</f>
        <v>10.050799999999999</v>
      </c>
      <c r="AV53" s="60">
        <f>[1]Sheet1!BC26</f>
        <v>10.050799999999999</v>
      </c>
      <c r="AW53" s="60">
        <f>[1]Sheet1!BD26</f>
        <v>20.101599999999998</v>
      </c>
      <c r="AX53" s="60">
        <f>[1]Sheet1!BE26</f>
        <v>35.177799999999998</v>
      </c>
      <c r="AY53" s="60">
        <f>[1]Sheet1!BF26</f>
        <v>60.304799999999993</v>
      </c>
      <c r="AZ53" s="60">
        <f>[1]Sheet1!BG26</f>
        <v>95.482599999999991</v>
      </c>
      <c r="BA53" s="61">
        <f t="shared" si="100"/>
        <v>41.87833333333333</v>
      </c>
      <c r="BB53" s="62">
        <f>[1]Sheet1!BH26</f>
        <v>502.53999999999996</v>
      </c>
      <c r="BC53" s="18">
        <f>[1]Sheet1!BI26</f>
        <v>47.95</v>
      </c>
      <c r="BD53" s="60">
        <f t="shared" si="114"/>
        <v>3855.4868799999999</v>
      </c>
      <c r="BE53" s="60">
        <f t="shared" si="115"/>
        <v>3373.5510199999999</v>
      </c>
      <c r="BF53" s="60">
        <f t="shared" si="116"/>
        <v>2650.64723</v>
      </c>
      <c r="BG53" s="60">
        <f t="shared" si="117"/>
        <v>1686.7755099999999</v>
      </c>
      <c r="BH53" s="60">
        <f t="shared" si="118"/>
        <v>963.87171999999998</v>
      </c>
      <c r="BI53" s="60">
        <f t="shared" si="119"/>
        <v>481.93585999999999</v>
      </c>
      <c r="BJ53" s="60">
        <f t="shared" si="120"/>
        <v>481.93585999999999</v>
      </c>
      <c r="BK53" s="60">
        <f t="shared" si="121"/>
        <v>481.93585999999999</v>
      </c>
      <c r="BL53" s="60">
        <f t="shared" si="122"/>
        <v>963.87171999999998</v>
      </c>
      <c r="BM53" s="60">
        <f t="shared" si="123"/>
        <v>1686.7755099999999</v>
      </c>
      <c r="BN53" s="60">
        <f t="shared" si="124"/>
        <v>2891.6151599999998</v>
      </c>
      <c r="BO53" s="60">
        <f t="shared" si="125"/>
        <v>4578.3906699999998</v>
      </c>
      <c r="BP53" s="63">
        <f t="shared" si="126"/>
        <v>24096.792999999998</v>
      </c>
      <c r="BQ53" s="65">
        <f t="shared" si="47"/>
        <v>2008.0660833333332</v>
      </c>
    </row>
    <row r="54" spans="1:69" ht="14.25" customHeight="1" x14ac:dyDescent="0.25">
      <c r="A54" s="18">
        <v>53</v>
      </c>
      <c r="B54" s="18">
        <v>2</v>
      </c>
      <c r="C54" s="18">
        <f>[1]Sheet1!H25</f>
        <v>0</v>
      </c>
      <c r="D54" s="55">
        <f>[1]Sheet1!I27</f>
        <v>18.979491386382279</v>
      </c>
      <c r="E54" s="55">
        <f>[1]Sheet1!J27</f>
        <v>37.013945857260047</v>
      </c>
      <c r="F54" s="55">
        <f>[1]Sheet1!K27</f>
        <v>40.006562756357674</v>
      </c>
      <c r="G54" s="18">
        <f t="shared" si="96"/>
        <v>96</v>
      </c>
      <c r="H54" s="55">
        <f>[1]Sheet1!M27</f>
        <v>52.348958333333336</v>
      </c>
      <c r="I54" s="55">
        <f>[1]Sheet1!N27</f>
        <v>192</v>
      </c>
      <c r="J54" s="56">
        <f>[1]Sheet1!O27</f>
        <v>26.174479166666668</v>
      </c>
      <c r="K54" s="18">
        <f>[1]Sheet1!P27</f>
        <v>63</v>
      </c>
      <c r="L54" s="18">
        <f>[1]Sheet1!Q27</f>
        <v>37</v>
      </c>
      <c r="M54" s="18">
        <f>[1]Sheet1!S27</f>
        <v>15</v>
      </c>
      <c r="N54" s="18">
        <f>[1]Sheet1!T27</f>
        <v>61.95000000000001</v>
      </c>
      <c r="O54" s="18">
        <f>[1]Sheet1!U27</f>
        <v>8.35</v>
      </c>
      <c r="P54" s="18">
        <f>[1]Sheet1!V27</f>
        <v>14.700000000000001</v>
      </c>
      <c r="Q54" s="56">
        <f>[1]Sheet1!X27</f>
        <v>25269.165000000005</v>
      </c>
      <c r="R54" s="57">
        <f t="shared" si="97"/>
        <v>202153.32000000007</v>
      </c>
      <c r="S54" s="56">
        <f>[1]Sheet1!$Y$13</f>
        <v>26.969953433083674</v>
      </c>
      <c r="T54" s="18">
        <f>[1]Sheet1!AA27</f>
        <v>5056.6831975053028</v>
      </c>
      <c r="U54" s="66">
        <f>[1]Sheet1!AB27</f>
        <v>5025.5</v>
      </c>
      <c r="V54" s="58">
        <f t="shared" si="98"/>
        <v>99.38332704883139</v>
      </c>
      <c r="W54" s="18">
        <f>[1]Sheet1!AD27</f>
        <v>2003</v>
      </c>
      <c r="X54" s="59" t="s">
        <v>18</v>
      </c>
      <c r="Y54" s="60">
        <f>[1]Sheet1!$AG$13</f>
        <v>3.9773785132865158</v>
      </c>
      <c r="Z54" s="60">
        <f>[1]Sheet1!AH27</f>
        <v>1.7989484146669246</v>
      </c>
      <c r="AA54" s="60">
        <f>[1]Sheet1!AI27</f>
        <v>1.5990652574817108</v>
      </c>
      <c r="AB54" s="60">
        <f>[1]Sheet1!AJ27</f>
        <v>1.5990652574817108</v>
      </c>
      <c r="AC54" s="60">
        <f>[1]Sheet1!AK27</f>
        <v>1.399182100296497</v>
      </c>
      <c r="AD54" s="60">
        <f>[1]Sheet1!AL27</f>
        <v>1.399182100296497</v>
      </c>
      <c r="AE54" s="60">
        <f>[1]Sheet1!AM27</f>
        <v>1.5990652574817108</v>
      </c>
      <c r="AF54" s="60">
        <f>[1]Sheet1!AN27</f>
        <v>1.7989484146669246</v>
      </c>
      <c r="AG54" s="60">
        <f>[1]Sheet1!AO27</f>
        <v>1.7989484146669246</v>
      </c>
      <c r="AH54" s="60">
        <f>[1]Sheet1!AP27</f>
        <v>1.5990652574817108</v>
      </c>
      <c r="AI54" s="60">
        <f>[1]Sheet1!AQ27</f>
        <v>1.399182100296497</v>
      </c>
      <c r="AJ54" s="60">
        <f>[1]Sheet1!AR27</f>
        <v>1.5990652574817108</v>
      </c>
      <c r="AK54" s="60">
        <f>[1]Sheet1!AS27</f>
        <v>1.9988315718521386</v>
      </c>
      <c r="AL54" s="61">
        <f t="shared" si="99"/>
        <v>1.6323791170125797</v>
      </c>
      <c r="AM54" s="62">
        <f>[1]Sheet1!AT27</f>
        <v>19.988315718521385</v>
      </c>
      <c r="AN54" s="18">
        <f>[1]Sheet1!AU27</f>
        <v>100</v>
      </c>
      <c r="AO54" s="60">
        <f>[1]Sheet1!AV27</f>
        <v>80.408000000000001</v>
      </c>
      <c r="AP54" s="60">
        <f>[1]Sheet1!AW27</f>
        <v>70.356999999999999</v>
      </c>
      <c r="AQ54" s="60">
        <f>[1]Sheet1!AX27</f>
        <v>55.280500000000004</v>
      </c>
      <c r="AR54" s="60">
        <f>[1]Sheet1!AY27</f>
        <v>35.1785</v>
      </c>
      <c r="AS54" s="60">
        <f>[1]Sheet1!AZ27</f>
        <v>20.102</v>
      </c>
      <c r="AT54" s="60">
        <f>[1]Sheet1!BA27</f>
        <v>10.051</v>
      </c>
      <c r="AU54" s="60">
        <f>[1]Sheet1!BB27</f>
        <v>10.051</v>
      </c>
      <c r="AV54" s="60">
        <f>[1]Sheet1!BC27</f>
        <v>10.051</v>
      </c>
      <c r="AW54" s="60">
        <f>[1]Sheet1!BD27</f>
        <v>20.102</v>
      </c>
      <c r="AX54" s="60">
        <f>[1]Sheet1!BE27</f>
        <v>35.1785</v>
      </c>
      <c r="AY54" s="60">
        <f>[1]Sheet1!BF27</f>
        <v>60.305999999999997</v>
      </c>
      <c r="AZ54" s="60">
        <f>[1]Sheet1!BG27</f>
        <v>95.484499999999997</v>
      </c>
      <c r="BA54" s="61">
        <f t="shared" si="100"/>
        <v>41.879166666666656</v>
      </c>
      <c r="BB54" s="62">
        <f>[1]Sheet1!BH27</f>
        <v>502.55</v>
      </c>
      <c r="BC54" s="18">
        <f>[1]Sheet1!BI27</f>
        <v>47.95</v>
      </c>
      <c r="BD54" s="60">
        <f t="shared" si="114"/>
        <v>3855.5636000000004</v>
      </c>
      <c r="BE54" s="60">
        <f t="shared" si="115"/>
        <v>3373.6181500000002</v>
      </c>
      <c r="BF54" s="60">
        <f t="shared" si="116"/>
        <v>2650.6999750000004</v>
      </c>
      <c r="BG54" s="60">
        <f t="shared" si="117"/>
        <v>1686.8090750000001</v>
      </c>
      <c r="BH54" s="60">
        <f t="shared" si="118"/>
        <v>963.8909000000001</v>
      </c>
      <c r="BI54" s="60">
        <f t="shared" si="119"/>
        <v>481.94545000000005</v>
      </c>
      <c r="BJ54" s="60">
        <f t="shared" si="120"/>
        <v>481.94545000000005</v>
      </c>
      <c r="BK54" s="60">
        <f t="shared" si="121"/>
        <v>481.94545000000005</v>
      </c>
      <c r="BL54" s="60">
        <f t="shared" si="122"/>
        <v>963.8909000000001</v>
      </c>
      <c r="BM54" s="60">
        <f t="shared" si="123"/>
        <v>1686.8090750000001</v>
      </c>
      <c r="BN54" s="60">
        <f t="shared" si="124"/>
        <v>2891.6727000000001</v>
      </c>
      <c r="BO54" s="60">
        <f t="shared" si="125"/>
        <v>4578.4817750000002</v>
      </c>
      <c r="BP54" s="63">
        <f t="shared" si="126"/>
        <v>24097.272499999999</v>
      </c>
      <c r="BQ54" s="65">
        <f t="shared" si="47"/>
        <v>2008.1060416666667</v>
      </c>
    </row>
    <row r="55" spans="1:69" ht="14.25" customHeight="1" x14ac:dyDescent="0.25">
      <c r="A55" s="18">
        <v>54</v>
      </c>
      <c r="B55" s="18">
        <v>2</v>
      </c>
      <c r="C55" s="18">
        <f>[1]Sheet1!H26</f>
        <v>0</v>
      </c>
      <c r="D55" s="55">
        <f>[1]Sheet1!I28</f>
        <v>18.781788351107465</v>
      </c>
      <c r="E55" s="55">
        <f>[1]Sheet1!J28</f>
        <v>36.628383921246922</v>
      </c>
      <c r="F55" s="55">
        <f>[1]Sheet1!K28</f>
        <v>39.589827727645613</v>
      </c>
      <c r="G55" s="18">
        <f t="shared" si="96"/>
        <v>95</v>
      </c>
      <c r="H55" s="55">
        <f>[1]Sheet1!M28</f>
        <v>52.557894736842108</v>
      </c>
      <c r="I55" s="55">
        <f>[1]Sheet1!N28</f>
        <v>190</v>
      </c>
      <c r="J55" s="56">
        <f>[1]Sheet1!O28</f>
        <v>26.278947368421054</v>
      </c>
      <c r="K55" s="18">
        <f>[1]Sheet1!P28</f>
        <v>63</v>
      </c>
      <c r="L55" s="18">
        <f>[1]Sheet1!Q28</f>
        <v>37</v>
      </c>
      <c r="M55" s="18">
        <f>[1]Sheet1!S28</f>
        <v>15</v>
      </c>
      <c r="N55" s="18">
        <f>[1]Sheet1!T28</f>
        <v>61.95000000000001</v>
      </c>
      <c r="O55" s="18">
        <f>[1]Sheet1!U28</f>
        <v>8.35</v>
      </c>
      <c r="P55" s="18">
        <f>[1]Sheet1!V28</f>
        <v>14.700000000000001</v>
      </c>
      <c r="Q55" s="56">
        <f>[1]Sheet1!X28</f>
        <v>25269.165000000005</v>
      </c>
      <c r="R55" s="57">
        <f t="shared" si="97"/>
        <v>200047.55625000005</v>
      </c>
      <c r="S55" s="56">
        <f>[1]Sheet1!$Y$13</f>
        <v>26.969953433083674</v>
      </c>
      <c r="T55" s="18">
        <f>[1]Sheet1!AA28</f>
        <v>5023.9815351992793</v>
      </c>
      <c r="U55" s="66">
        <f>[1]Sheet1!AB28</f>
        <v>4993</v>
      </c>
      <c r="V55" s="58">
        <f t="shared" si="98"/>
        <v>99.38332704883139</v>
      </c>
      <c r="W55" s="18">
        <f>[1]Sheet1!AD28</f>
        <v>1980</v>
      </c>
      <c r="X55" s="59" t="s">
        <v>18</v>
      </c>
      <c r="Y55" s="60">
        <f>[1]Sheet1!$AG$13</f>
        <v>3.9773785132865158</v>
      </c>
      <c r="Z55" s="60">
        <f>[1]Sheet1!AH28</f>
        <v>1.7873145825155614</v>
      </c>
      <c r="AA55" s="60">
        <f>[1]Sheet1!AI28</f>
        <v>1.5887240733471657</v>
      </c>
      <c r="AB55" s="60">
        <f>[1]Sheet1!AJ28</f>
        <v>1.5887240733471657</v>
      </c>
      <c r="AC55" s="60">
        <f>[1]Sheet1!AK28</f>
        <v>1.39013356417877</v>
      </c>
      <c r="AD55" s="60">
        <f>[1]Sheet1!AL28</f>
        <v>1.39013356417877</v>
      </c>
      <c r="AE55" s="60">
        <f>[1]Sheet1!AM28</f>
        <v>1.5887240733471657</v>
      </c>
      <c r="AF55" s="60">
        <f>[1]Sheet1!AN28</f>
        <v>1.7873145825155614</v>
      </c>
      <c r="AG55" s="60">
        <f>[1]Sheet1!AO28</f>
        <v>1.7873145825155614</v>
      </c>
      <c r="AH55" s="60">
        <f>[1]Sheet1!AP28</f>
        <v>1.5887240733471657</v>
      </c>
      <c r="AI55" s="60">
        <f>[1]Sheet1!AQ28</f>
        <v>1.39013356417877</v>
      </c>
      <c r="AJ55" s="60">
        <f>[1]Sheet1!AR28</f>
        <v>1.5887240733471657</v>
      </c>
      <c r="AK55" s="60">
        <f>[1]Sheet1!AS28</f>
        <v>1.9859050916839571</v>
      </c>
      <c r="AL55" s="61">
        <f t="shared" si="99"/>
        <v>1.6218224915418984</v>
      </c>
      <c r="AM55" s="62">
        <f>[1]Sheet1!AT28</f>
        <v>19.859050916839571</v>
      </c>
      <c r="AN55" s="18">
        <f>[1]Sheet1!AU28</f>
        <v>100</v>
      </c>
      <c r="AO55" s="60">
        <f>[1]Sheet1!AV28</f>
        <v>79.888000000000005</v>
      </c>
      <c r="AP55" s="60">
        <f>[1]Sheet1!AW28</f>
        <v>69.902000000000001</v>
      </c>
      <c r="AQ55" s="60">
        <f>[1]Sheet1!AX28</f>
        <v>54.923000000000002</v>
      </c>
      <c r="AR55" s="60">
        <f>[1]Sheet1!AY28</f>
        <v>34.951000000000001</v>
      </c>
      <c r="AS55" s="60">
        <f>[1]Sheet1!AZ28</f>
        <v>19.972000000000001</v>
      </c>
      <c r="AT55" s="60">
        <f>[1]Sheet1!BA28</f>
        <v>9.9860000000000007</v>
      </c>
      <c r="AU55" s="60">
        <f>[1]Sheet1!BB28</f>
        <v>9.9860000000000007</v>
      </c>
      <c r="AV55" s="60">
        <f>[1]Sheet1!BC28</f>
        <v>9.9860000000000007</v>
      </c>
      <c r="AW55" s="60">
        <f>[1]Sheet1!BD28</f>
        <v>19.972000000000001</v>
      </c>
      <c r="AX55" s="60">
        <f>[1]Sheet1!BE28</f>
        <v>34.951000000000001</v>
      </c>
      <c r="AY55" s="60">
        <f>[1]Sheet1!BF28</f>
        <v>59.916000000000004</v>
      </c>
      <c r="AZ55" s="60">
        <f>[1]Sheet1!BG28</f>
        <v>94.867000000000004</v>
      </c>
      <c r="BA55" s="61">
        <f t="shared" si="100"/>
        <v>41.608333333333334</v>
      </c>
      <c r="BB55" s="62">
        <f>[1]Sheet1!BH28</f>
        <v>499.3</v>
      </c>
      <c r="BC55" s="18">
        <f>[1]Sheet1!BI28</f>
        <v>47.95</v>
      </c>
      <c r="BD55" s="60">
        <f t="shared" si="114"/>
        <v>3830.6296000000007</v>
      </c>
      <c r="BE55" s="60">
        <f t="shared" si="115"/>
        <v>3351.8009000000002</v>
      </c>
      <c r="BF55" s="60">
        <f t="shared" si="116"/>
        <v>2633.5578500000001</v>
      </c>
      <c r="BG55" s="60">
        <f t="shared" si="117"/>
        <v>1675.9004500000001</v>
      </c>
      <c r="BH55" s="60">
        <f t="shared" si="118"/>
        <v>957.65740000000017</v>
      </c>
      <c r="BI55" s="60">
        <f t="shared" si="119"/>
        <v>478.82870000000008</v>
      </c>
      <c r="BJ55" s="60">
        <f t="shared" si="120"/>
        <v>478.82870000000008</v>
      </c>
      <c r="BK55" s="60">
        <f t="shared" si="121"/>
        <v>478.82870000000008</v>
      </c>
      <c r="BL55" s="60">
        <f t="shared" si="122"/>
        <v>957.65740000000017</v>
      </c>
      <c r="BM55" s="60">
        <f t="shared" si="123"/>
        <v>1675.9004500000001</v>
      </c>
      <c r="BN55" s="60">
        <f t="shared" si="124"/>
        <v>2872.9722000000002</v>
      </c>
      <c r="BO55" s="60">
        <f t="shared" si="125"/>
        <v>4548.8726500000002</v>
      </c>
      <c r="BP55" s="63">
        <f t="shared" si="126"/>
        <v>23941.435000000001</v>
      </c>
      <c r="BQ55" s="65">
        <f t="shared" si="47"/>
        <v>1995.1195833333334</v>
      </c>
    </row>
    <row r="56" spans="1:69" ht="14.25" customHeight="1" x14ac:dyDescent="0.25">
      <c r="A56" s="18">
        <v>55</v>
      </c>
      <c r="B56" s="18">
        <v>2</v>
      </c>
      <c r="C56" s="18">
        <f>[1]Sheet1!H27</f>
        <v>0</v>
      </c>
      <c r="D56" s="55">
        <f>[1]Sheet1!I29</f>
        <v>73.743232157506156</v>
      </c>
      <c r="E56" s="55">
        <f>[1]Sheet1!J29</f>
        <v>143.8146021328958</v>
      </c>
      <c r="F56" s="55">
        <f>[1]Sheet1!K29</f>
        <v>155.44216570959804</v>
      </c>
      <c r="G56" s="18">
        <f t="shared" si="96"/>
        <v>373</v>
      </c>
      <c r="H56" s="55">
        <f>[1]Sheet1!M29</f>
        <v>44.53839142091153</v>
      </c>
      <c r="I56" s="55">
        <f>[1]Sheet1!N29</f>
        <v>746</v>
      </c>
      <c r="J56" s="56">
        <f>[1]Sheet1!O29</f>
        <v>22.269195710455765</v>
      </c>
      <c r="K56" s="18">
        <f>[1]Sheet1!P29</f>
        <v>63</v>
      </c>
      <c r="L56" s="18">
        <f>[1]Sheet1!Q29</f>
        <v>37</v>
      </c>
      <c r="M56" s="18">
        <f>[1]Sheet1!S29</f>
        <v>15</v>
      </c>
      <c r="N56" s="18">
        <f>[1]Sheet1!T29</f>
        <v>61.95000000000001</v>
      </c>
      <c r="O56" s="18">
        <f>[1]Sheet1!U29</f>
        <v>8.35</v>
      </c>
      <c r="P56" s="18">
        <f>[1]Sheet1!V29</f>
        <v>14.700000000000001</v>
      </c>
      <c r="Q56" s="56">
        <f>[1]Sheet1!X29</f>
        <v>25269.165000000005</v>
      </c>
      <c r="R56" s="57">
        <f t="shared" si="97"/>
        <v>785449.87875000015</v>
      </c>
      <c r="S56" s="56">
        <f>[1]Sheet1!$Y$13</f>
        <v>26.969953433083674</v>
      </c>
      <c r="T56" s="18">
        <f>[1]Sheet1!AA29</f>
        <v>16715.902448946385</v>
      </c>
      <c r="U56" s="66">
        <f>[1]Sheet1!AB29</f>
        <v>16612.82</v>
      </c>
      <c r="V56" s="58">
        <f t="shared" si="98"/>
        <v>99.383327048831376</v>
      </c>
      <c r="W56" s="18">
        <f>[1]Sheet1!AD29</f>
        <v>1975</v>
      </c>
      <c r="X56" s="59" t="s">
        <v>18</v>
      </c>
      <c r="Y56" s="60">
        <f>[1]Sheet1!$AG$13</f>
        <v>3.9773785132865158</v>
      </c>
      <c r="Z56" s="60">
        <f>[1]Sheet1!AH29</f>
        <v>5.9467925981786847</v>
      </c>
      <c r="AA56" s="60">
        <f>[1]Sheet1!AI29</f>
        <v>5.28603786504772</v>
      </c>
      <c r="AB56" s="60">
        <f>[1]Sheet1!AJ29</f>
        <v>5.28603786504772</v>
      </c>
      <c r="AC56" s="60">
        <f>[1]Sheet1!AK29</f>
        <v>4.6252831319167553</v>
      </c>
      <c r="AD56" s="60">
        <f>[1]Sheet1!AL29</f>
        <v>4.6252831319167553</v>
      </c>
      <c r="AE56" s="60">
        <f>[1]Sheet1!AM29</f>
        <v>5.28603786504772</v>
      </c>
      <c r="AF56" s="60">
        <f>[1]Sheet1!AN29</f>
        <v>5.9467925981786847</v>
      </c>
      <c r="AG56" s="60">
        <f>[1]Sheet1!AO29</f>
        <v>5.9467925981786847</v>
      </c>
      <c r="AH56" s="60">
        <f>[1]Sheet1!AP29</f>
        <v>5.28603786504772</v>
      </c>
      <c r="AI56" s="60">
        <f>[1]Sheet1!AQ29</f>
        <v>4.6252831319167553</v>
      </c>
      <c r="AJ56" s="60">
        <f>[1]Sheet1!AR29</f>
        <v>5.28603786504772</v>
      </c>
      <c r="AK56" s="60">
        <f>[1]Sheet1!AS29</f>
        <v>6.6075473313096502</v>
      </c>
      <c r="AL56" s="61">
        <f t="shared" si="99"/>
        <v>5.3961636539028808</v>
      </c>
      <c r="AM56" s="62">
        <f>[1]Sheet1!AT29</f>
        <v>66.075473313096495</v>
      </c>
      <c r="AN56" s="18">
        <f>[1]Sheet1!AU29</f>
        <v>100</v>
      </c>
      <c r="AO56" s="60">
        <f>[1]Sheet1!AV29</f>
        <v>265.80511999999999</v>
      </c>
      <c r="AP56" s="60">
        <f>[1]Sheet1!AW29</f>
        <v>232.57947999999999</v>
      </c>
      <c r="AQ56" s="60">
        <f>[1]Sheet1!AX29</f>
        <v>182.74101999999999</v>
      </c>
      <c r="AR56" s="60">
        <f>[1]Sheet1!AY29</f>
        <v>116.28973999999999</v>
      </c>
      <c r="AS56" s="60">
        <f>[1]Sheet1!AZ29</f>
        <v>66.451279999999997</v>
      </c>
      <c r="AT56" s="60">
        <f>[1]Sheet1!BA29</f>
        <v>33.225639999999999</v>
      </c>
      <c r="AU56" s="60">
        <f>[1]Sheet1!BB29</f>
        <v>33.225639999999999</v>
      </c>
      <c r="AV56" s="60">
        <f>[1]Sheet1!BC29</f>
        <v>33.225639999999999</v>
      </c>
      <c r="AW56" s="60">
        <f>[1]Sheet1!BD29</f>
        <v>66.451279999999997</v>
      </c>
      <c r="AX56" s="60">
        <f>[1]Sheet1!BE29</f>
        <v>116.28973999999999</v>
      </c>
      <c r="AY56" s="60">
        <f>[1]Sheet1!BF29</f>
        <v>199.35383999999999</v>
      </c>
      <c r="AZ56" s="60">
        <f>[1]Sheet1!BG29</f>
        <v>315.64357999999999</v>
      </c>
      <c r="BA56" s="61">
        <f t="shared" si="100"/>
        <v>138.44016666666664</v>
      </c>
      <c r="BB56" s="62">
        <f>[1]Sheet1!BH29</f>
        <v>1661.2819999999999</v>
      </c>
      <c r="BC56" s="18">
        <f>[1]Sheet1!BI29</f>
        <v>47.95</v>
      </c>
      <c r="BD56" s="60">
        <f t="shared" si="114"/>
        <v>12745.355504000001</v>
      </c>
      <c r="BE56" s="60">
        <f t="shared" si="115"/>
        <v>11152.186066</v>
      </c>
      <c r="BF56" s="60">
        <f t="shared" si="116"/>
        <v>8762.4319090000008</v>
      </c>
      <c r="BG56" s="60">
        <f t="shared" si="117"/>
        <v>5576.0930330000001</v>
      </c>
      <c r="BH56" s="60">
        <f t="shared" si="118"/>
        <v>3186.3388760000003</v>
      </c>
      <c r="BI56" s="60">
        <f t="shared" si="119"/>
        <v>1593.1694380000001</v>
      </c>
      <c r="BJ56" s="60">
        <f t="shared" si="120"/>
        <v>1593.1694380000001</v>
      </c>
      <c r="BK56" s="60">
        <f t="shared" si="121"/>
        <v>1593.1694380000001</v>
      </c>
      <c r="BL56" s="60">
        <f t="shared" si="122"/>
        <v>3186.3388760000003</v>
      </c>
      <c r="BM56" s="60">
        <f t="shared" si="123"/>
        <v>5576.0930330000001</v>
      </c>
      <c r="BN56" s="60">
        <f t="shared" si="124"/>
        <v>9559.0166279999994</v>
      </c>
      <c r="BO56" s="60">
        <f t="shared" si="125"/>
        <v>15135.109661</v>
      </c>
      <c r="BP56" s="63">
        <f t="shared" si="126"/>
        <v>79658.47189999999</v>
      </c>
      <c r="BQ56" s="65">
        <f t="shared" si="47"/>
        <v>6638.2059916666658</v>
      </c>
    </row>
    <row r="57" spans="1:69" ht="14.25" customHeight="1" x14ac:dyDescent="0.25">
      <c r="A57" s="18">
        <v>56</v>
      </c>
      <c r="B57" s="18">
        <v>2</v>
      </c>
      <c r="C57" s="18">
        <f>[1]Sheet1!H28</f>
        <v>0</v>
      </c>
      <c r="D57" s="55">
        <f>[1]Sheet1!I30</f>
        <v>8.6989335520918782</v>
      </c>
      <c r="E57" s="55">
        <f>[1]Sheet1!J30</f>
        <v>16.964725184577521</v>
      </c>
      <c r="F57" s="55">
        <f>[1]Sheet1!K30</f>
        <v>18.336341263330599</v>
      </c>
      <c r="G57" s="18">
        <f t="shared" si="96"/>
        <v>44</v>
      </c>
      <c r="H57" s="55">
        <f>[1]Sheet1!M30</f>
        <v>73.856363636363639</v>
      </c>
      <c r="I57" s="55">
        <f>[1]Sheet1!N30</f>
        <v>88</v>
      </c>
      <c r="J57" s="56">
        <f>[1]Sheet1!O30</f>
        <v>36.92818181818182</v>
      </c>
      <c r="K57" s="18">
        <f>[1]Sheet1!P30</f>
        <v>63</v>
      </c>
      <c r="L57" s="18">
        <f>[1]Sheet1!Q30</f>
        <v>37</v>
      </c>
      <c r="M57" s="18">
        <f>[1]Sheet1!S30</f>
        <v>15</v>
      </c>
      <c r="N57" s="18">
        <f>[1]Sheet1!T30</f>
        <v>61.95000000000001</v>
      </c>
      <c r="O57" s="18">
        <f>[1]Sheet1!U30</f>
        <v>8.35</v>
      </c>
      <c r="P57" s="18">
        <f>[1]Sheet1!V30</f>
        <v>14.700000000000001</v>
      </c>
      <c r="Q57" s="56">
        <f>[1]Sheet1!X30</f>
        <v>25269.165000000005</v>
      </c>
      <c r="R57" s="57">
        <f t="shared" si="97"/>
        <v>92653.605000000025</v>
      </c>
      <c r="S57" s="56">
        <f>[1]Sheet1!$Y$13</f>
        <v>26.969953433083674</v>
      </c>
      <c r="T57" s="18">
        <f>[1]Sheet1!AA30</f>
        <v>3269.8442450042849</v>
      </c>
      <c r="U57" s="66">
        <f>[1]Sheet1!AB30</f>
        <v>3249.68</v>
      </c>
      <c r="V57" s="58">
        <f t="shared" si="98"/>
        <v>99.383327048831376</v>
      </c>
      <c r="W57" s="18">
        <f>[1]Sheet1!AD30</f>
        <v>1975</v>
      </c>
      <c r="X57" s="59" t="s">
        <v>18</v>
      </c>
      <c r="Y57" s="60">
        <f>[1]Sheet1!$AG$13</f>
        <v>3.9773785132865158</v>
      </c>
      <c r="Z57" s="60">
        <f>[1]Sheet1!AH30</f>
        <v>1.1632686666351231</v>
      </c>
      <c r="AA57" s="60">
        <f>[1]Sheet1!AI30</f>
        <v>1.0340165925645539</v>
      </c>
      <c r="AB57" s="60">
        <f>[1]Sheet1!AJ30</f>
        <v>1.0340165925645539</v>
      </c>
      <c r="AC57" s="60">
        <f>[1]Sheet1!AK30</f>
        <v>0.90476451849398465</v>
      </c>
      <c r="AD57" s="60">
        <f>[1]Sheet1!AL30</f>
        <v>0.90476451849398465</v>
      </c>
      <c r="AE57" s="60">
        <f>[1]Sheet1!AM30</f>
        <v>1.0340165925645539</v>
      </c>
      <c r="AF57" s="60">
        <f>[1]Sheet1!AN30</f>
        <v>1.1632686666351231</v>
      </c>
      <c r="AG57" s="60">
        <f>[1]Sheet1!AO30</f>
        <v>1.1632686666351231</v>
      </c>
      <c r="AH57" s="60">
        <f>[1]Sheet1!AP30</f>
        <v>1.0340165925645539</v>
      </c>
      <c r="AI57" s="60">
        <f>[1]Sheet1!AQ30</f>
        <v>0.90476451849398465</v>
      </c>
      <c r="AJ57" s="60">
        <f>[1]Sheet1!AR30</f>
        <v>1.0340165925645539</v>
      </c>
      <c r="AK57" s="60">
        <f>[1]Sheet1!AS30</f>
        <v>1.2925207407056925</v>
      </c>
      <c r="AL57" s="61">
        <f t="shared" si="99"/>
        <v>1.0555586049096486</v>
      </c>
      <c r="AM57" s="62">
        <f>[1]Sheet1!AT30</f>
        <v>12.925207407056924</v>
      </c>
      <c r="AN57" s="18">
        <f>[1]Sheet1!AU30</f>
        <v>100</v>
      </c>
      <c r="AO57" s="60">
        <f>[1]Sheet1!AV30</f>
        <v>51.994880000000002</v>
      </c>
      <c r="AP57" s="60">
        <f>[1]Sheet1!AW30</f>
        <v>45.495519999999999</v>
      </c>
      <c r="AQ57" s="60">
        <f>[1]Sheet1!AX30</f>
        <v>35.746479999999998</v>
      </c>
      <c r="AR57" s="60">
        <f>[1]Sheet1!AY30</f>
        <v>22.74776</v>
      </c>
      <c r="AS57" s="60">
        <f>[1]Sheet1!AZ30</f>
        <v>12.99872</v>
      </c>
      <c r="AT57" s="60">
        <f>[1]Sheet1!BA30</f>
        <v>6.4993600000000002</v>
      </c>
      <c r="AU57" s="60">
        <f>[1]Sheet1!BB30</f>
        <v>6.4993600000000002</v>
      </c>
      <c r="AV57" s="60">
        <f>[1]Sheet1!BC30</f>
        <v>6.4993600000000002</v>
      </c>
      <c r="AW57" s="60">
        <f>[1]Sheet1!BD30</f>
        <v>12.99872</v>
      </c>
      <c r="AX57" s="60">
        <f>[1]Sheet1!BE30</f>
        <v>22.74776</v>
      </c>
      <c r="AY57" s="60">
        <f>[1]Sheet1!BF30</f>
        <v>38.996160000000003</v>
      </c>
      <c r="AZ57" s="60">
        <f>[1]Sheet1!BG30</f>
        <v>61.743920000000003</v>
      </c>
      <c r="BA57" s="61">
        <f t="shared" si="100"/>
        <v>27.080666666666662</v>
      </c>
      <c r="BB57" s="62">
        <f>[1]Sheet1!BH30</f>
        <v>324.96800000000002</v>
      </c>
      <c r="BC57" s="18">
        <f>[1]Sheet1!BI30</f>
        <v>47.95</v>
      </c>
      <c r="BD57" s="60">
        <f t="shared" si="114"/>
        <v>2493.1544960000001</v>
      </c>
      <c r="BE57" s="60">
        <f t="shared" si="115"/>
        <v>2181.5101840000002</v>
      </c>
      <c r="BF57" s="60">
        <f t="shared" si="116"/>
        <v>1714.0437160000001</v>
      </c>
      <c r="BG57" s="60">
        <f t="shared" si="117"/>
        <v>1090.7550920000001</v>
      </c>
      <c r="BH57" s="60">
        <f t="shared" si="118"/>
        <v>623.28862400000003</v>
      </c>
      <c r="BI57" s="60">
        <f t="shared" si="119"/>
        <v>311.64431200000001</v>
      </c>
      <c r="BJ57" s="60">
        <f t="shared" si="120"/>
        <v>311.64431200000001</v>
      </c>
      <c r="BK57" s="60">
        <f t="shared" si="121"/>
        <v>311.64431200000001</v>
      </c>
      <c r="BL57" s="60">
        <f t="shared" si="122"/>
        <v>623.28862400000003</v>
      </c>
      <c r="BM57" s="60">
        <f t="shared" si="123"/>
        <v>1090.7550920000001</v>
      </c>
      <c r="BN57" s="60">
        <f t="shared" si="124"/>
        <v>1869.8658720000003</v>
      </c>
      <c r="BO57" s="60">
        <f t="shared" si="125"/>
        <v>2960.6209640000002</v>
      </c>
      <c r="BP57" s="63">
        <f t="shared" si="126"/>
        <v>15582.215600000001</v>
      </c>
      <c r="BQ57" s="65">
        <f t="shared" si="47"/>
        <v>1298.5179666666668</v>
      </c>
    </row>
    <row r="58" spans="1:69" ht="14.25" customHeight="1" x14ac:dyDescent="0.25">
      <c r="A58" s="18">
        <v>57</v>
      </c>
      <c r="B58" s="18">
        <v>2</v>
      </c>
      <c r="C58" s="18">
        <f>[1]Sheet1!H29</f>
        <v>0</v>
      </c>
      <c r="D58" s="55">
        <f>[1]Sheet1!I31</f>
        <v>87.384741591468412</v>
      </c>
      <c r="E58" s="55">
        <f>[1]Sheet1!J31</f>
        <v>170.41837571780147</v>
      </c>
      <c r="F58" s="55">
        <f>[1]Sheet1!K31</f>
        <v>184.19688269073012</v>
      </c>
      <c r="G58" s="18">
        <f t="shared" si="96"/>
        <v>442</v>
      </c>
      <c r="H58" s="55">
        <f>[1]Sheet1!M31</f>
        <v>43.488099547511318</v>
      </c>
      <c r="I58" s="55">
        <f>[1]Sheet1!N31</f>
        <v>884</v>
      </c>
      <c r="J58" s="56">
        <f>[1]Sheet1!O31</f>
        <v>21.744049773755659</v>
      </c>
      <c r="K58" s="18">
        <f>[1]Sheet1!P31</f>
        <v>63</v>
      </c>
      <c r="L58" s="18">
        <f>[1]Sheet1!Q31</f>
        <v>37</v>
      </c>
      <c r="M58" s="18">
        <f>[1]Sheet1!S31</f>
        <v>15</v>
      </c>
      <c r="N58" s="18">
        <f>[1]Sheet1!T31</f>
        <v>61.95000000000001</v>
      </c>
      <c r="O58" s="18">
        <f>[1]Sheet1!U31</f>
        <v>8.35</v>
      </c>
      <c r="P58" s="18">
        <f>[1]Sheet1!V31</f>
        <v>14.700000000000001</v>
      </c>
      <c r="Q58" s="56">
        <f>[1]Sheet1!X31</f>
        <v>25269.165000000005</v>
      </c>
      <c r="R58" s="57">
        <f t="shared" si="97"/>
        <v>930747.57750000025</v>
      </c>
      <c r="S58" s="56">
        <f>[1]Sheet1!$Y$13</f>
        <v>26.969953433083674</v>
      </c>
      <c r="T58" s="18">
        <f>[1]Sheet1!AA31</f>
        <v>19341.010781975048</v>
      </c>
      <c r="U58" s="66">
        <f>[1]Sheet1!AB31</f>
        <v>19221.740000000002</v>
      </c>
      <c r="V58" s="58">
        <f t="shared" si="98"/>
        <v>99.383327048831376</v>
      </c>
      <c r="W58" s="18">
        <f>[1]Sheet1!AD31</f>
        <v>1976</v>
      </c>
      <c r="X58" s="59" t="s">
        <v>18</v>
      </c>
      <c r="Y58" s="60">
        <f>[1]Sheet1!$AG$13</f>
        <v>3.9773785132865158</v>
      </c>
      <c r="Z58" s="60">
        <f>[1]Sheet1!AH31</f>
        <v>6.8806922097581964</v>
      </c>
      <c r="AA58" s="60">
        <f>[1]Sheet1!AI31</f>
        <v>6.1161708531183967</v>
      </c>
      <c r="AB58" s="60">
        <f>[1]Sheet1!AJ31</f>
        <v>6.1161708531183967</v>
      </c>
      <c r="AC58" s="60">
        <f>[1]Sheet1!AK31</f>
        <v>5.351649496478597</v>
      </c>
      <c r="AD58" s="60">
        <f>[1]Sheet1!AL31</f>
        <v>5.351649496478597</v>
      </c>
      <c r="AE58" s="60">
        <f>[1]Sheet1!AM31</f>
        <v>6.1161708531183967</v>
      </c>
      <c r="AF58" s="60">
        <f>[1]Sheet1!AN31</f>
        <v>6.8806922097581964</v>
      </c>
      <c r="AG58" s="60">
        <f>[1]Sheet1!AO31</f>
        <v>6.8806922097581964</v>
      </c>
      <c r="AH58" s="60">
        <f>[1]Sheet1!AP31</f>
        <v>6.1161708531183967</v>
      </c>
      <c r="AI58" s="60">
        <f>[1]Sheet1!AQ31</f>
        <v>5.351649496478597</v>
      </c>
      <c r="AJ58" s="60">
        <f>[1]Sheet1!AR31</f>
        <v>6.1161708531183967</v>
      </c>
      <c r="AK58" s="60">
        <f>[1]Sheet1!AS31</f>
        <v>7.6452135663979961</v>
      </c>
      <c r="AL58" s="61">
        <f t="shared" si="99"/>
        <v>6.2435910792250295</v>
      </c>
      <c r="AM58" s="62">
        <f>[1]Sheet1!AT31</f>
        <v>76.452135663979959</v>
      </c>
      <c r="AN58" s="18">
        <f>[1]Sheet1!AU31</f>
        <v>100</v>
      </c>
      <c r="AO58" s="60">
        <f>[1]Sheet1!AV31</f>
        <v>307.54784000000001</v>
      </c>
      <c r="AP58" s="60">
        <f>[1]Sheet1!AW31</f>
        <v>269.10435999999999</v>
      </c>
      <c r="AQ58" s="60">
        <f>[1]Sheet1!AX31</f>
        <v>211.43914000000001</v>
      </c>
      <c r="AR58" s="60">
        <f>[1]Sheet1!AY31</f>
        <v>134.55217999999999</v>
      </c>
      <c r="AS58" s="60">
        <f>[1]Sheet1!AZ31</f>
        <v>76.886960000000002</v>
      </c>
      <c r="AT58" s="60">
        <f>[1]Sheet1!BA31</f>
        <v>38.443480000000001</v>
      </c>
      <c r="AU58" s="60">
        <f>[1]Sheet1!BB31</f>
        <v>38.443480000000001</v>
      </c>
      <c r="AV58" s="60">
        <f>[1]Sheet1!BC31</f>
        <v>38.443480000000001</v>
      </c>
      <c r="AW58" s="60">
        <f>[1]Sheet1!BD31</f>
        <v>76.886960000000002</v>
      </c>
      <c r="AX58" s="60">
        <f>[1]Sheet1!BE31</f>
        <v>134.55217999999999</v>
      </c>
      <c r="AY58" s="60">
        <f>[1]Sheet1!BF31</f>
        <v>230.66088000000002</v>
      </c>
      <c r="AZ58" s="60">
        <f>[1]Sheet1!BG31</f>
        <v>365.21305999999998</v>
      </c>
      <c r="BA58" s="61">
        <f t="shared" si="100"/>
        <v>160.18116666666666</v>
      </c>
      <c r="BB58" s="62">
        <f>[1]Sheet1!BH31</f>
        <v>1922.1740000000002</v>
      </c>
      <c r="BC58" s="18">
        <f>[1]Sheet1!BI31</f>
        <v>47.95</v>
      </c>
      <c r="BD58" s="60">
        <f t="shared" si="114"/>
        <v>14746.918928000001</v>
      </c>
      <c r="BE58" s="60">
        <f t="shared" si="115"/>
        <v>12903.554061999999</v>
      </c>
      <c r="BF58" s="60">
        <f t="shared" si="116"/>
        <v>10138.506763000001</v>
      </c>
      <c r="BG58" s="60">
        <f t="shared" si="117"/>
        <v>6451.7770309999996</v>
      </c>
      <c r="BH58" s="60">
        <f t="shared" si="118"/>
        <v>3686.7297320000002</v>
      </c>
      <c r="BI58" s="60">
        <f t="shared" si="119"/>
        <v>1843.3648660000001</v>
      </c>
      <c r="BJ58" s="60">
        <f t="shared" si="120"/>
        <v>1843.3648660000001</v>
      </c>
      <c r="BK58" s="60">
        <f t="shared" si="121"/>
        <v>1843.3648660000001</v>
      </c>
      <c r="BL58" s="60">
        <f t="shared" si="122"/>
        <v>3686.7297320000002</v>
      </c>
      <c r="BM58" s="60">
        <f t="shared" si="123"/>
        <v>6451.7770309999996</v>
      </c>
      <c r="BN58" s="60">
        <f t="shared" si="124"/>
        <v>11060.189196000001</v>
      </c>
      <c r="BO58" s="60">
        <f t="shared" si="125"/>
        <v>17511.966227000001</v>
      </c>
      <c r="BP58" s="63">
        <f t="shared" si="126"/>
        <v>92168.243300000016</v>
      </c>
      <c r="BQ58" s="65">
        <f t="shared" si="47"/>
        <v>7680.6869416666677</v>
      </c>
    </row>
    <row r="59" spans="1:69" ht="14.25" customHeight="1" x14ac:dyDescent="0.25">
      <c r="A59" s="18">
        <v>58</v>
      </c>
      <c r="B59" s="18">
        <v>2</v>
      </c>
      <c r="C59" s="18">
        <f>[1]Sheet1!H30</f>
        <v>0</v>
      </c>
      <c r="D59" s="55">
        <f>[1]Sheet1!I32</f>
        <v>8.5012305168170634</v>
      </c>
      <c r="E59" s="55">
        <f>[1]Sheet1!J32</f>
        <v>16.579163248564395</v>
      </c>
      <c r="F59" s="55">
        <f>[1]Sheet1!K32</f>
        <v>17.919606234618541</v>
      </c>
      <c r="G59" s="18">
        <f>D59+E59+F59</f>
        <v>43</v>
      </c>
      <c r="H59" s="55">
        <f>[1]Sheet1!M32</f>
        <v>73.970930232558146</v>
      </c>
      <c r="I59" s="55">
        <f>[1]Sheet1!N32</f>
        <v>86</v>
      </c>
      <c r="J59" s="56">
        <f>[1]Sheet1!O32</f>
        <v>36.985465116279073</v>
      </c>
      <c r="K59" s="18">
        <f>[1]Sheet1!P32</f>
        <v>63</v>
      </c>
      <c r="L59" s="18">
        <f>[1]Sheet1!Q32</f>
        <v>37</v>
      </c>
      <c r="M59" s="18">
        <f>[1]Sheet1!S32</f>
        <v>15</v>
      </c>
      <c r="N59" s="18">
        <f>[1]Sheet1!T32</f>
        <v>61.95000000000001</v>
      </c>
      <c r="O59" s="18">
        <f>[1]Sheet1!U32</f>
        <v>8.35</v>
      </c>
      <c r="P59" s="18">
        <f>[1]Sheet1!V32</f>
        <v>14.700000000000001</v>
      </c>
      <c r="Q59" s="56">
        <f>[1]Sheet1!X32</f>
        <v>25269.165000000005</v>
      </c>
      <c r="R59" s="57">
        <f t="shared" si="97"/>
        <v>90547.841250000027</v>
      </c>
      <c r="S59" s="56">
        <f>[1]Sheet1!$Y$13</f>
        <v>26.969953433083674</v>
      </c>
      <c r="T59" s="18">
        <f>[1]Sheet1!AA32</f>
        <v>3200.4865347656937</v>
      </c>
      <c r="U59" s="66">
        <f>[1]Sheet1!AB32</f>
        <v>3180.75</v>
      </c>
      <c r="V59" s="58">
        <f t="shared" si="98"/>
        <v>99.383327048831376</v>
      </c>
      <c r="W59" s="18">
        <f>[1]Sheet1!AD32</f>
        <v>1974</v>
      </c>
      <c r="X59" s="59" t="s">
        <v>18</v>
      </c>
      <c r="Y59" s="60">
        <f>[1]Sheet1!$AG$13</f>
        <v>3.9773785132865158</v>
      </c>
      <c r="Z59" s="60">
        <f>[1]Sheet1!AH32</f>
        <v>1.1385942035522476</v>
      </c>
      <c r="AA59" s="60">
        <f>[1]Sheet1!AI32</f>
        <v>1.0120837364908868</v>
      </c>
      <c r="AB59" s="60">
        <f>[1]Sheet1!AJ32</f>
        <v>1.0120837364908868</v>
      </c>
      <c r="AC59" s="60">
        <f>[1]Sheet1!AK32</f>
        <v>0.88557326942952597</v>
      </c>
      <c r="AD59" s="60">
        <f>[1]Sheet1!AL32</f>
        <v>0.88557326942952597</v>
      </c>
      <c r="AE59" s="60">
        <f>[1]Sheet1!AM32</f>
        <v>1.0120837364908868</v>
      </c>
      <c r="AF59" s="60">
        <f>[1]Sheet1!AN32</f>
        <v>1.1385942035522476</v>
      </c>
      <c r="AG59" s="60">
        <f>[1]Sheet1!AO32</f>
        <v>1.1385942035522476</v>
      </c>
      <c r="AH59" s="60">
        <f>[1]Sheet1!AP32</f>
        <v>1.0120837364908868</v>
      </c>
      <c r="AI59" s="60">
        <f>[1]Sheet1!AQ32</f>
        <v>0.88557326942952597</v>
      </c>
      <c r="AJ59" s="60">
        <f>[1]Sheet1!AR32</f>
        <v>1.0120837364908868</v>
      </c>
      <c r="AK59" s="60">
        <f>[1]Sheet1!AS32</f>
        <v>1.2651046706136084</v>
      </c>
      <c r="AL59" s="61">
        <f t="shared" si="99"/>
        <v>1.0331688143344469</v>
      </c>
      <c r="AM59" s="62">
        <f>[1]Sheet1!AT32</f>
        <v>12.651046706136086</v>
      </c>
      <c r="AN59" s="18">
        <f>[1]Sheet1!AU32</f>
        <v>100</v>
      </c>
      <c r="AO59" s="60">
        <f>[1]Sheet1!AV32</f>
        <v>50.891999999999996</v>
      </c>
      <c r="AP59" s="60">
        <f>[1]Sheet1!AW32</f>
        <v>44.530499999999996</v>
      </c>
      <c r="AQ59" s="60">
        <f>[1]Sheet1!AX32</f>
        <v>34.988249999999994</v>
      </c>
      <c r="AR59" s="60">
        <f>[1]Sheet1!AY32</f>
        <v>22.265249999999998</v>
      </c>
      <c r="AS59" s="60">
        <f>[1]Sheet1!AZ32</f>
        <v>12.722999999999999</v>
      </c>
      <c r="AT59" s="60">
        <f>[1]Sheet1!BA32</f>
        <v>6.3614999999999995</v>
      </c>
      <c r="AU59" s="60">
        <f>[1]Sheet1!BB32</f>
        <v>6.3614999999999995</v>
      </c>
      <c r="AV59" s="60">
        <f>[1]Sheet1!BC32</f>
        <v>6.3614999999999995</v>
      </c>
      <c r="AW59" s="60">
        <f>[1]Sheet1!BD32</f>
        <v>12.722999999999999</v>
      </c>
      <c r="AX59" s="60">
        <f>[1]Sheet1!BE32</f>
        <v>22.265249999999998</v>
      </c>
      <c r="AY59" s="60">
        <f>[1]Sheet1!BF32</f>
        <v>38.168999999999997</v>
      </c>
      <c r="AZ59" s="60">
        <f>[1]Sheet1!BG32</f>
        <v>60.434249999999992</v>
      </c>
      <c r="BA59" s="61">
        <f t="shared" si="100"/>
        <v>26.506250000000005</v>
      </c>
      <c r="BB59" s="62">
        <f>[1]Sheet1!BH32</f>
        <v>318.07499999999999</v>
      </c>
      <c r="BC59" s="18">
        <f>[1]Sheet1!BI32</f>
        <v>47.95</v>
      </c>
      <c r="BD59" s="60">
        <f t="shared" si="114"/>
        <v>2440.2714000000001</v>
      </c>
      <c r="BE59" s="60">
        <f t="shared" si="115"/>
        <v>2135.2374749999999</v>
      </c>
      <c r="BF59" s="60">
        <f t="shared" si="116"/>
        <v>1677.6865874999999</v>
      </c>
      <c r="BG59" s="60">
        <f t="shared" si="117"/>
        <v>1067.6187375</v>
      </c>
      <c r="BH59" s="60">
        <f t="shared" si="118"/>
        <v>610.06785000000002</v>
      </c>
      <c r="BI59" s="60">
        <f t="shared" si="119"/>
        <v>305.03392500000001</v>
      </c>
      <c r="BJ59" s="60">
        <f t="shared" si="120"/>
        <v>305.03392500000001</v>
      </c>
      <c r="BK59" s="60">
        <f t="shared" si="121"/>
        <v>305.03392500000001</v>
      </c>
      <c r="BL59" s="60">
        <f t="shared" si="122"/>
        <v>610.06785000000002</v>
      </c>
      <c r="BM59" s="60">
        <f t="shared" si="123"/>
        <v>1067.6187375</v>
      </c>
      <c r="BN59" s="60">
        <f t="shared" si="124"/>
        <v>1830.20355</v>
      </c>
      <c r="BO59" s="60">
        <f t="shared" si="125"/>
        <v>2897.8222874999997</v>
      </c>
      <c r="BP59" s="63">
        <f t="shared" si="126"/>
        <v>15251.696249999999</v>
      </c>
      <c r="BQ59" s="64">
        <f>AVERAGE(BD59:BO59)</f>
        <v>1270.9746874999998</v>
      </c>
    </row>
    <row r="60" spans="1:69" ht="14.25" customHeight="1" x14ac:dyDescent="0.25">
      <c r="A60" s="18">
        <v>59</v>
      </c>
      <c r="B60" s="18">
        <v>2</v>
      </c>
      <c r="C60" s="18">
        <f>[1]Sheet1!H31</f>
        <v>0</v>
      </c>
      <c r="D60" s="55">
        <f>[1]Sheet1!I33</f>
        <v>86.396226415094333</v>
      </c>
      <c r="E60" s="55">
        <f>[1]Sheet1!J33</f>
        <v>168.49056603773585</v>
      </c>
      <c r="F60" s="55">
        <f>[1]Sheet1!K33</f>
        <v>182.11320754716982</v>
      </c>
      <c r="G60" s="18">
        <f t="shared" si="96"/>
        <v>437</v>
      </c>
      <c r="H60" s="55">
        <f>[1]Sheet1!M33</f>
        <v>45.425400457665909</v>
      </c>
      <c r="I60" s="55">
        <f>[1]Sheet1!N33</f>
        <v>874</v>
      </c>
      <c r="J60" s="56">
        <f>[1]Sheet1!O33</f>
        <v>22.712700228832954</v>
      </c>
      <c r="K60" s="18">
        <f>[1]Sheet1!P33</f>
        <v>63</v>
      </c>
      <c r="L60" s="18">
        <f>[1]Sheet1!Q33</f>
        <v>37</v>
      </c>
      <c r="M60" s="18">
        <f>[1]Sheet1!S33</f>
        <v>15</v>
      </c>
      <c r="N60" s="18">
        <f>[1]Sheet1!T33</f>
        <v>61.95000000000001</v>
      </c>
      <c r="O60" s="18">
        <f>[1]Sheet1!U33</f>
        <v>8.35</v>
      </c>
      <c r="P60" s="18">
        <f>[1]Sheet1!V33</f>
        <v>14.700000000000001</v>
      </c>
      <c r="Q60" s="56">
        <f>[1]Sheet1!X33</f>
        <v>25269.165000000005</v>
      </c>
      <c r="R60" s="57">
        <f t="shared" si="97"/>
        <v>920218.75875000027</v>
      </c>
      <c r="S60" s="56">
        <f>[1]Sheet1!$Y$13</f>
        <v>26.969953433083674</v>
      </c>
      <c r="T60" s="18">
        <f>[1]Sheet1!AA33</f>
        <v>19974.074716019906</v>
      </c>
      <c r="U60" s="66">
        <f>[1]Sheet1!AB33</f>
        <v>19850.900000000001</v>
      </c>
      <c r="V60" s="58">
        <f t="shared" si="98"/>
        <v>99.383327048831376</v>
      </c>
      <c r="W60" s="18">
        <f>[1]Sheet1!AD33</f>
        <v>1974</v>
      </c>
      <c r="X60" s="59" t="s">
        <v>18</v>
      </c>
      <c r="Y60" s="60">
        <f>[1]Sheet1!$AG$13</f>
        <v>3.9773785132865158</v>
      </c>
      <c r="Z60" s="60">
        <f>[1]Sheet1!AH33</f>
        <v>7.105908881645937</v>
      </c>
      <c r="AA60" s="60">
        <f>[1]Sheet1!AI33</f>
        <v>6.3163634503519441</v>
      </c>
      <c r="AB60" s="60">
        <f>[1]Sheet1!AJ33</f>
        <v>6.3163634503519441</v>
      </c>
      <c r="AC60" s="60">
        <f>[1]Sheet1!AK33</f>
        <v>5.5268180190579512</v>
      </c>
      <c r="AD60" s="60">
        <f>[1]Sheet1!AL33</f>
        <v>5.5268180190579512</v>
      </c>
      <c r="AE60" s="60">
        <f>[1]Sheet1!AM33</f>
        <v>6.3163634503519441</v>
      </c>
      <c r="AF60" s="60">
        <f>[1]Sheet1!AN33</f>
        <v>7.105908881645937</v>
      </c>
      <c r="AG60" s="60">
        <f>[1]Sheet1!AO33</f>
        <v>7.105908881645937</v>
      </c>
      <c r="AH60" s="60">
        <f>[1]Sheet1!AP33</f>
        <v>6.3163634503519441</v>
      </c>
      <c r="AI60" s="60">
        <f>[1]Sheet1!AQ33</f>
        <v>5.5268180190579512</v>
      </c>
      <c r="AJ60" s="60">
        <f>[1]Sheet1!AR33</f>
        <v>6.3163634503519441</v>
      </c>
      <c r="AK60" s="60">
        <f>[1]Sheet1!AS33</f>
        <v>7.8954543129399299</v>
      </c>
      <c r="AL60" s="61">
        <f t="shared" si="99"/>
        <v>6.4479543555676102</v>
      </c>
      <c r="AM60" s="62">
        <f>[1]Sheet1!AT33</f>
        <v>78.954543129399298</v>
      </c>
      <c r="AN60" s="18">
        <f>[1]Sheet1!AU33</f>
        <v>100</v>
      </c>
      <c r="AO60" s="60">
        <f>[1]Sheet1!AV33</f>
        <v>317.61440000000005</v>
      </c>
      <c r="AP60" s="60">
        <f>[1]Sheet1!AW33</f>
        <v>277.91260000000005</v>
      </c>
      <c r="AQ60" s="60">
        <f>[1]Sheet1!AX33</f>
        <v>218.35990000000004</v>
      </c>
      <c r="AR60" s="60">
        <f>[1]Sheet1!AY33</f>
        <v>138.95630000000003</v>
      </c>
      <c r="AS60" s="60">
        <f>[1]Sheet1!AZ33</f>
        <v>79.403600000000012</v>
      </c>
      <c r="AT60" s="60">
        <f>[1]Sheet1!BA33</f>
        <v>39.701800000000006</v>
      </c>
      <c r="AU60" s="60">
        <f>[1]Sheet1!BB33</f>
        <v>39.701800000000006</v>
      </c>
      <c r="AV60" s="60">
        <f>[1]Sheet1!BC33</f>
        <v>39.701800000000006</v>
      </c>
      <c r="AW60" s="60">
        <f>[1]Sheet1!BD33</f>
        <v>79.403600000000012</v>
      </c>
      <c r="AX60" s="60">
        <f>[1]Sheet1!BE33</f>
        <v>138.95630000000003</v>
      </c>
      <c r="AY60" s="60">
        <f>[1]Sheet1!BF33</f>
        <v>238.21080000000003</v>
      </c>
      <c r="AZ60" s="60">
        <f>[1]Sheet1!BG33</f>
        <v>377.16710000000006</v>
      </c>
      <c r="BA60" s="61">
        <f t="shared" si="100"/>
        <v>165.42416666666671</v>
      </c>
      <c r="BB60" s="62">
        <f>[1]Sheet1!BH33</f>
        <v>1985.0900000000001</v>
      </c>
      <c r="BC60" s="18">
        <f>[1]Sheet1!BI33</f>
        <v>47.95</v>
      </c>
      <c r="BD60" s="60">
        <f t="shared" si="114"/>
        <v>15229.610480000003</v>
      </c>
      <c r="BE60" s="60">
        <f t="shared" si="115"/>
        <v>13325.909170000003</v>
      </c>
      <c r="BF60" s="60">
        <f t="shared" si="116"/>
        <v>10470.357205000002</v>
      </c>
      <c r="BG60" s="60">
        <f t="shared" si="117"/>
        <v>6662.9545850000013</v>
      </c>
      <c r="BH60" s="60">
        <f t="shared" si="118"/>
        <v>3807.4026200000008</v>
      </c>
      <c r="BI60" s="60">
        <f t="shared" si="119"/>
        <v>1903.7013100000004</v>
      </c>
      <c r="BJ60" s="60">
        <f t="shared" si="120"/>
        <v>1903.7013100000004</v>
      </c>
      <c r="BK60" s="60">
        <f t="shared" si="121"/>
        <v>1903.7013100000004</v>
      </c>
      <c r="BL60" s="60">
        <f t="shared" si="122"/>
        <v>3807.4026200000008</v>
      </c>
      <c r="BM60" s="60">
        <f t="shared" si="123"/>
        <v>6662.9545850000013</v>
      </c>
      <c r="BN60" s="60">
        <f t="shared" si="124"/>
        <v>11422.207860000002</v>
      </c>
      <c r="BO60" s="60">
        <f t="shared" si="125"/>
        <v>18085.162445000005</v>
      </c>
      <c r="BP60" s="63">
        <f t="shared" si="126"/>
        <v>95185.065500000041</v>
      </c>
      <c r="BQ60" s="65">
        <f t="shared" si="47"/>
        <v>7932.0887916666697</v>
      </c>
    </row>
    <row r="61" spans="1:69" ht="14.25" customHeight="1" x14ac:dyDescent="0.25">
      <c r="A61" s="18">
        <v>60</v>
      </c>
      <c r="B61" s="18">
        <v>2</v>
      </c>
      <c r="C61" s="18">
        <f>[1]Sheet1!H32</f>
        <v>0</v>
      </c>
      <c r="D61" s="55">
        <f>[1]Sheet1!I34</f>
        <v>8.5012305168170634</v>
      </c>
      <c r="E61" s="55">
        <f>[1]Sheet1!J34</f>
        <v>16.579163248564395</v>
      </c>
      <c r="F61" s="55">
        <f>[1]Sheet1!K34</f>
        <v>17.919606234618541</v>
      </c>
      <c r="G61" s="18">
        <f t="shared" si="96"/>
        <v>43</v>
      </c>
      <c r="H61" s="55">
        <f>[1]Sheet1!M34</f>
        <v>73.515116279069773</v>
      </c>
      <c r="I61" s="55">
        <f>[1]Sheet1!N34</f>
        <v>86</v>
      </c>
      <c r="J61" s="56">
        <f>[1]Sheet1!O34</f>
        <v>36.757558139534886</v>
      </c>
      <c r="K61" s="18">
        <f>[1]Sheet1!P34</f>
        <v>63</v>
      </c>
      <c r="L61" s="18">
        <f>[1]Sheet1!Q34</f>
        <v>37</v>
      </c>
      <c r="M61" s="18">
        <f>[1]Sheet1!S34</f>
        <v>15</v>
      </c>
      <c r="N61" s="18">
        <f>[1]Sheet1!T34</f>
        <v>61.95000000000001</v>
      </c>
      <c r="O61" s="18">
        <f>[1]Sheet1!U34</f>
        <v>8.35</v>
      </c>
      <c r="P61" s="18">
        <f>[1]Sheet1!V34</f>
        <v>14.700000000000001</v>
      </c>
      <c r="Q61" s="56">
        <f>[1]Sheet1!X34</f>
        <v>25269.165000000005</v>
      </c>
      <c r="R61" s="57">
        <f t="shared" si="97"/>
        <v>90547.841250000027</v>
      </c>
      <c r="S61" s="56">
        <f>[1]Sheet1!$Y$13</f>
        <v>26.969953433083674</v>
      </c>
      <c r="T61" s="18">
        <f>[1]Sheet1!AA34</f>
        <v>3180.7649168826761</v>
      </c>
      <c r="U61" s="66">
        <f>[1]Sheet1!AB34</f>
        <v>3161.15</v>
      </c>
      <c r="V61" s="58">
        <f>U61/T61*100</f>
        <v>99.38332704883139</v>
      </c>
      <c r="W61" s="18">
        <f>[1]Sheet1!AD34</f>
        <v>1990</v>
      </c>
      <c r="X61" s="59" t="s">
        <v>18</v>
      </c>
      <c r="Y61" s="60">
        <f>[1]Sheet1!$AG$13</f>
        <v>3.9773785132865158</v>
      </c>
      <c r="Z61" s="60">
        <f>[1]Sheet1!AH34</f>
        <v>1.1315781078548104</v>
      </c>
      <c r="AA61" s="60">
        <f>[1]Sheet1!AI34</f>
        <v>1.0058472069820537</v>
      </c>
      <c r="AB61" s="60">
        <f>[1]Sheet1!AJ34</f>
        <v>1.0058472069820537</v>
      </c>
      <c r="AC61" s="60">
        <f>[1]Sheet1!AK34</f>
        <v>0.88011630610929692</v>
      </c>
      <c r="AD61" s="60">
        <f>[1]Sheet1!AL34</f>
        <v>0.88011630610929692</v>
      </c>
      <c r="AE61" s="60">
        <f>[1]Sheet1!AM34</f>
        <v>1.0058472069820537</v>
      </c>
      <c r="AF61" s="60">
        <f>[1]Sheet1!AN34</f>
        <v>1.1315781078548104</v>
      </c>
      <c r="AG61" s="60">
        <f>[1]Sheet1!AO34</f>
        <v>1.1315781078548104</v>
      </c>
      <c r="AH61" s="60">
        <f>[1]Sheet1!AP34</f>
        <v>1.0058472069820537</v>
      </c>
      <c r="AI61" s="60">
        <f>[1]Sheet1!AQ34</f>
        <v>0.88011630610929692</v>
      </c>
      <c r="AJ61" s="60">
        <f>[1]Sheet1!AR34</f>
        <v>1.0058472069820537</v>
      </c>
      <c r="AK61" s="60">
        <f>[1]Sheet1!AS34</f>
        <v>1.2573090087275671</v>
      </c>
      <c r="AL61" s="61">
        <f t="shared" si="99"/>
        <v>1.0268023571275131</v>
      </c>
      <c r="AM61" s="62">
        <f>[1]Sheet1!AT34</f>
        <v>12.57309008727567</v>
      </c>
      <c r="AN61" s="18">
        <f>[1]Sheet1!AU34</f>
        <v>100</v>
      </c>
      <c r="AO61" s="60">
        <f>[1]Sheet1!AV34</f>
        <v>50.578400000000002</v>
      </c>
      <c r="AP61" s="60">
        <f>[1]Sheet1!AW34</f>
        <v>44.256100000000004</v>
      </c>
      <c r="AQ61" s="60">
        <f>[1]Sheet1!AX34</f>
        <v>34.772649999999999</v>
      </c>
      <c r="AR61" s="60">
        <f>[1]Sheet1!AY34</f>
        <v>22.128050000000002</v>
      </c>
      <c r="AS61" s="60">
        <f>[1]Sheet1!AZ34</f>
        <v>12.644600000000001</v>
      </c>
      <c r="AT61" s="60">
        <f>[1]Sheet1!BA34</f>
        <v>6.3223000000000003</v>
      </c>
      <c r="AU61" s="60">
        <f>[1]Sheet1!BB34</f>
        <v>6.3223000000000003</v>
      </c>
      <c r="AV61" s="60">
        <f>[1]Sheet1!BC34</f>
        <v>6.3223000000000003</v>
      </c>
      <c r="AW61" s="60">
        <f>[1]Sheet1!BD34</f>
        <v>12.644600000000001</v>
      </c>
      <c r="AX61" s="60">
        <f>[1]Sheet1!BE34</f>
        <v>22.128050000000002</v>
      </c>
      <c r="AY61" s="60">
        <f>[1]Sheet1!BF34</f>
        <v>37.933800000000005</v>
      </c>
      <c r="AZ61" s="60">
        <f>[1]Sheet1!BG34</f>
        <v>60.06185</v>
      </c>
      <c r="BA61" s="61">
        <f t="shared" si="100"/>
        <v>26.342916666666667</v>
      </c>
      <c r="BB61" s="62">
        <f>[1]Sheet1!BH34</f>
        <v>316.11500000000001</v>
      </c>
      <c r="BC61" s="18">
        <f>[1]Sheet1!BI34</f>
        <v>47.95</v>
      </c>
      <c r="BD61" s="60">
        <f t="shared" si="114"/>
        <v>2425.2342800000001</v>
      </c>
      <c r="BE61" s="60">
        <f t="shared" si="115"/>
        <v>2122.0799950000005</v>
      </c>
      <c r="BF61" s="60">
        <f t="shared" si="116"/>
        <v>1667.3485674999999</v>
      </c>
      <c r="BG61" s="60">
        <f t="shared" si="117"/>
        <v>1061.0399975000003</v>
      </c>
      <c r="BH61" s="60">
        <f t="shared" si="118"/>
        <v>606.30857000000003</v>
      </c>
      <c r="BI61" s="60">
        <f t="shared" si="119"/>
        <v>303.15428500000002</v>
      </c>
      <c r="BJ61" s="60">
        <f t="shared" si="120"/>
        <v>303.15428500000002</v>
      </c>
      <c r="BK61" s="60">
        <f t="shared" si="121"/>
        <v>303.15428500000002</v>
      </c>
      <c r="BL61" s="60">
        <f t="shared" si="122"/>
        <v>606.30857000000003</v>
      </c>
      <c r="BM61" s="60">
        <f t="shared" si="123"/>
        <v>1061.0399975000003</v>
      </c>
      <c r="BN61" s="60">
        <f t="shared" si="124"/>
        <v>1818.9257100000004</v>
      </c>
      <c r="BO61" s="60">
        <f t="shared" si="125"/>
        <v>2879.9657075</v>
      </c>
      <c r="BP61" s="63">
        <f t="shared" si="126"/>
        <v>15157.714250000001</v>
      </c>
      <c r="BQ61" s="65">
        <f t="shared" si="47"/>
        <v>1263.1428541666667</v>
      </c>
    </row>
    <row r="62" spans="1:69" ht="14.25" customHeight="1" x14ac:dyDescent="0.25">
      <c r="A62" s="18">
        <v>61</v>
      </c>
      <c r="B62" s="18">
        <v>2</v>
      </c>
      <c r="C62" s="18">
        <f>[1]Sheet1!H33</f>
        <v>0</v>
      </c>
      <c r="D62" s="55">
        <f>[1]Sheet1!I35</f>
        <v>8.6989335520918782</v>
      </c>
      <c r="E62" s="55">
        <f>[1]Sheet1!J35</f>
        <v>16.964725184577521</v>
      </c>
      <c r="F62" s="55">
        <f>[1]Sheet1!K35</f>
        <v>18.336341263330599</v>
      </c>
      <c r="G62" s="18">
        <f t="shared" si="96"/>
        <v>44</v>
      </c>
      <c r="H62" s="55">
        <f>[1]Sheet1!M35</f>
        <v>73.521818181818176</v>
      </c>
      <c r="I62" s="55">
        <f>[1]Sheet1!N35</f>
        <v>88</v>
      </c>
      <c r="J62" s="56">
        <f>[1]Sheet1!O35</f>
        <v>36.760909090909088</v>
      </c>
      <c r="K62" s="18">
        <f>[1]Sheet1!P35</f>
        <v>63</v>
      </c>
      <c r="L62" s="18">
        <f>[1]Sheet1!Q35</f>
        <v>37</v>
      </c>
      <c r="M62" s="18">
        <f>[1]Sheet1!S35</f>
        <v>15</v>
      </c>
      <c r="N62" s="18">
        <f>[1]Sheet1!T35</f>
        <v>61.95000000000001</v>
      </c>
      <c r="O62" s="18">
        <f>[1]Sheet1!U35</f>
        <v>8.35</v>
      </c>
      <c r="P62" s="18">
        <f>[1]Sheet1!V35</f>
        <v>14.700000000000001</v>
      </c>
      <c r="Q62" s="56">
        <f>[1]Sheet1!X35</f>
        <v>25269.165000000005</v>
      </c>
      <c r="R62" s="57">
        <f t="shared" si="97"/>
        <v>92653.605000000025</v>
      </c>
      <c r="S62" s="56">
        <f>[1]Sheet1!$Y$13</f>
        <v>26.969953433083674</v>
      </c>
      <c r="T62" s="18">
        <f>[1]Sheet1!AA35</f>
        <v>3255.032907492141</v>
      </c>
      <c r="U62" s="66">
        <f>[1]Sheet1!AB35</f>
        <v>3234.96</v>
      </c>
      <c r="V62" s="58">
        <f t="shared" si="98"/>
        <v>99.38332704883139</v>
      </c>
      <c r="W62" s="18">
        <f>[1]Sheet1!AD35</f>
        <v>1988</v>
      </c>
      <c r="X62" s="59" t="s">
        <v>18</v>
      </c>
      <c r="Y62" s="60">
        <f>[1]Sheet1!$AG$13</f>
        <v>3.9773785132865158</v>
      </c>
      <c r="Z62" s="60">
        <f>[1]Sheet1!AH35</f>
        <v>1.1579994355807213</v>
      </c>
      <c r="AA62" s="60">
        <f>[1]Sheet1!AI35</f>
        <v>1.0293328316273078</v>
      </c>
      <c r="AB62" s="60">
        <f>[1]Sheet1!AJ35</f>
        <v>1.0293328316273078</v>
      </c>
      <c r="AC62" s="60">
        <f>[1]Sheet1!AK35</f>
        <v>0.90066622767389437</v>
      </c>
      <c r="AD62" s="60">
        <f>[1]Sheet1!AL35</f>
        <v>0.90066622767389437</v>
      </c>
      <c r="AE62" s="60">
        <f>[1]Sheet1!AM35</f>
        <v>1.0293328316273078</v>
      </c>
      <c r="AF62" s="60">
        <f>[1]Sheet1!AN35</f>
        <v>1.1579994355807213</v>
      </c>
      <c r="AG62" s="60">
        <f>[1]Sheet1!AO35</f>
        <v>1.1579994355807213</v>
      </c>
      <c r="AH62" s="60">
        <f>[1]Sheet1!AP35</f>
        <v>1.0293328316273078</v>
      </c>
      <c r="AI62" s="60">
        <f>[1]Sheet1!AQ35</f>
        <v>0.90066622767389437</v>
      </c>
      <c r="AJ62" s="60">
        <f>[1]Sheet1!AR35</f>
        <v>1.0293328316273078</v>
      </c>
      <c r="AK62" s="60">
        <f>[1]Sheet1!AS35</f>
        <v>1.2866660395341347</v>
      </c>
      <c r="AL62" s="61">
        <f t="shared" si="99"/>
        <v>1.0507772656195433</v>
      </c>
      <c r="AM62" s="62">
        <f>[1]Sheet1!AT35</f>
        <v>12.866660395341347</v>
      </c>
      <c r="AN62" s="18">
        <f>[1]Sheet1!AU35</f>
        <v>100</v>
      </c>
      <c r="AO62" s="60">
        <f>[1]Sheet1!AV35</f>
        <v>51.759359999999994</v>
      </c>
      <c r="AP62" s="60">
        <f>[1]Sheet1!AW35</f>
        <v>45.289439999999992</v>
      </c>
      <c r="AQ62" s="60">
        <f>[1]Sheet1!AX35</f>
        <v>35.584559999999996</v>
      </c>
      <c r="AR62" s="60">
        <f>[1]Sheet1!AY35</f>
        <v>22.644719999999996</v>
      </c>
      <c r="AS62" s="60">
        <f>[1]Sheet1!AZ35</f>
        <v>12.939839999999998</v>
      </c>
      <c r="AT62" s="60">
        <f>[1]Sheet1!BA35</f>
        <v>6.4699199999999992</v>
      </c>
      <c r="AU62" s="60">
        <f>[1]Sheet1!BB35</f>
        <v>6.4699199999999992</v>
      </c>
      <c r="AV62" s="60">
        <f>[1]Sheet1!BC35</f>
        <v>6.4699199999999992</v>
      </c>
      <c r="AW62" s="60">
        <f>[1]Sheet1!BD35</f>
        <v>12.939839999999998</v>
      </c>
      <c r="AX62" s="60">
        <f>[1]Sheet1!BE35</f>
        <v>22.644719999999996</v>
      </c>
      <c r="AY62" s="60">
        <f>[1]Sheet1!BF35</f>
        <v>38.819519999999997</v>
      </c>
      <c r="AZ62" s="60">
        <f>[1]Sheet1!BG35</f>
        <v>61.46423999999999</v>
      </c>
      <c r="BA62" s="61">
        <f t="shared" si="100"/>
        <v>26.957999999999998</v>
      </c>
      <c r="BB62" s="62">
        <f>[1]Sheet1!BH35</f>
        <v>323.49599999999998</v>
      </c>
      <c r="BC62" s="18">
        <f>[1]Sheet1!BI35</f>
        <v>47.95</v>
      </c>
      <c r="BD62" s="60">
        <f t="shared" si="114"/>
        <v>2481.861312</v>
      </c>
      <c r="BE62" s="60">
        <f t="shared" si="115"/>
        <v>2171.6286479999999</v>
      </c>
      <c r="BF62" s="60">
        <f t="shared" si="116"/>
        <v>1706.2796519999999</v>
      </c>
      <c r="BG62" s="60">
        <f t="shared" si="117"/>
        <v>1085.8143239999999</v>
      </c>
      <c r="BH62" s="60">
        <f t="shared" si="118"/>
        <v>620.465328</v>
      </c>
      <c r="BI62" s="60">
        <f t="shared" si="119"/>
        <v>310.232664</v>
      </c>
      <c r="BJ62" s="60">
        <f t="shared" si="120"/>
        <v>310.232664</v>
      </c>
      <c r="BK62" s="60">
        <f t="shared" si="121"/>
        <v>310.232664</v>
      </c>
      <c r="BL62" s="60">
        <f t="shared" si="122"/>
        <v>620.465328</v>
      </c>
      <c r="BM62" s="60">
        <f t="shared" si="123"/>
        <v>1085.8143239999999</v>
      </c>
      <c r="BN62" s="60">
        <f t="shared" si="124"/>
        <v>1861.395984</v>
      </c>
      <c r="BO62" s="60">
        <f t="shared" si="125"/>
        <v>2947.2103079999997</v>
      </c>
      <c r="BP62" s="63">
        <f t="shared" si="126"/>
        <v>15511.6332</v>
      </c>
      <c r="BQ62" s="65">
        <f t="shared" si="47"/>
        <v>1292.6360999999999</v>
      </c>
    </row>
    <row r="63" spans="1:69" ht="14.25" customHeight="1" x14ac:dyDescent="0.25">
      <c r="A63" s="18">
        <v>62</v>
      </c>
      <c r="B63" s="18">
        <v>2</v>
      </c>
      <c r="C63" s="18">
        <f>[1]Sheet1!H34</f>
        <v>0</v>
      </c>
      <c r="D63" s="55">
        <f>[1]Sheet1!I36</f>
        <v>8.6989335520918782</v>
      </c>
      <c r="E63" s="55">
        <f>[1]Sheet1!J36</f>
        <v>16.964725184577521</v>
      </c>
      <c r="F63" s="55">
        <f>[1]Sheet1!K36</f>
        <v>18.336341263330599</v>
      </c>
      <c r="G63" s="18">
        <f t="shared" si="96"/>
        <v>44</v>
      </c>
      <c r="H63" s="55">
        <f>[1]Sheet1!M36</f>
        <v>73.521818181818176</v>
      </c>
      <c r="I63" s="55">
        <f>[1]Sheet1!N36</f>
        <v>88</v>
      </c>
      <c r="J63" s="56">
        <f>[1]Sheet1!O36</f>
        <v>36.477272727272727</v>
      </c>
      <c r="K63" s="18">
        <f>[1]Sheet1!P36</f>
        <v>63</v>
      </c>
      <c r="L63" s="18">
        <f>[1]Sheet1!Q36</f>
        <v>37</v>
      </c>
      <c r="M63" s="18">
        <f>[1]Sheet1!S36</f>
        <v>15</v>
      </c>
      <c r="N63" s="18">
        <f>[1]Sheet1!T36</f>
        <v>61.95000000000001</v>
      </c>
      <c r="O63" s="18">
        <f>[1]Sheet1!U36</f>
        <v>8.35</v>
      </c>
      <c r="P63" s="18">
        <f>[1]Sheet1!V36</f>
        <v>14.700000000000001</v>
      </c>
      <c r="Q63" s="56">
        <f>[1]Sheet1!X36</f>
        <v>25269.165000000005</v>
      </c>
      <c r="R63" s="57">
        <f t="shared" si="97"/>
        <v>92653.605000000025</v>
      </c>
      <c r="S63" s="56">
        <f>[1]Sheet1!$Y$13</f>
        <v>26.969953433083674</v>
      </c>
      <c r="T63" s="18">
        <f>[1]Sheet1!AA36</f>
        <v>3229.9180308411151</v>
      </c>
      <c r="U63" s="66">
        <f>[1]Sheet1!AB36</f>
        <v>3210</v>
      </c>
      <c r="V63" s="58">
        <f t="shared" si="98"/>
        <v>99.383327048831376</v>
      </c>
      <c r="W63" s="18">
        <f>[1]Sheet1!AD36</f>
        <v>1990</v>
      </c>
      <c r="X63" s="59" t="s">
        <v>18</v>
      </c>
      <c r="Y63" s="60">
        <f>[1]Sheet1!$AG$13</f>
        <v>3.9773785132865158</v>
      </c>
      <c r="Z63" s="60">
        <f>[1]Sheet1!AH36</f>
        <v>1.1490646524884744</v>
      </c>
      <c r="AA63" s="60">
        <f>[1]Sheet1!AI36</f>
        <v>1.0213908022119773</v>
      </c>
      <c r="AB63" s="60">
        <f>[1]Sheet1!AJ36</f>
        <v>1.0213908022119773</v>
      </c>
      <c r="AC63" s="60">
        <f>[1]Sheet1!AK36</f>
        <v>0.89371695193548017</v>
      </c>
      <c r="AD63" s="60">
        <f>[1]Sheet1!AL36</f>
        <v>0.89371695193548017</v>
      </c>
      <c r="AE63" s="60">
        <f>[1]Sheet1!AM36</f>
        <v>1.0213908022119773</v>
      </c>
      <c r="AF63" s="60">
        <f>[1]Sheet1!AN36</f>
        <v>1.1490646524884744</v>
      </c>
      <c r="AG63" s="60">
        <f>[1]Sheet1!AO36</f>
        <v>1.1490646524884744</v>
      </c>
      <c r="AH63" s="60">
        <f>[1]Sheet1!AP36</f>
        <v>1.0213908022119773</v>
      </c>
      <c r="AI63" s="60">
        <f>[1]Sheet1!AQ36</f>
        <v>0.89371695193548017</v>
      </c>
      <c r="AJ63" s="60">
        <f>[1]Sheet1!AR36</f>
        <v>1.0213908022119773</v>
      </c>
      <c r="AK63" s="60">
        <f>[1]Sheet1!AS36</f>
        <v>1.2767385027649716</v>
      </c>
      <c r="AL63" s="61">
        <f>AVERAGE(Z63:AK63)</f>
        <v>1.0426697772580602</v>
      </c>
      <c r="AM63" s="62">
        <f>[1]Sheet1!AT36</f>
        <v>12.767385027649716</v>
      </c>
      <c r="AN63" s="18">
        <f>[1]Sheet1!AU36</f>
        <v>100</v>
      </c>
      <c r="AO63" s="60">
        <f>[1]Sheet1!AV36</f>
        <v>51.36</v>
      </c>
      <c r="AP63" s="60">
        <f>[1]Sheet1!AW36</f>
        <v>44.94</v>
      </c>
      <c r="AQ63" s="60">
        <f>[1]Sheet1!AX36</f>
        <v>35.31</v>
      </c>
      <c r="AR63" s="60">
        <f>[1]Sheet1!AY36</f>
        <v>22.47</v>
      </c>
      <c r="AS63" s="60">
        <f>[1]Sheet1!AZ36</f>
        <v>12.84</v>
      </c>
      <c r="AT63" s="60">
        <f>[1]Sheet1!BA36</f>
        <v>6.42</v>
      </c>
      <c r="AU63" s="60">
        <f>[1]Sheet1!BB36</f>
        <v>6.42</v>
      </c>
      <c r="AV63" s="60">
        <f>[1]Sheet1!BC36</f>
        <v>6.42</v>
      </c>
      <c r="AW63" s="60">
        <f>[1]Sheet1!BD36</f>
        <v>12.84</v>
      </c>
      <c r="AX63" s="60">
        <f>[1]Sheet1!BE36</f>
        <v>22.47</v>
      </c>
      <c r="AY63" s="60">
        <f>[1]Sheet1!BF36</f>
        <v>38.519999999999996</v>
      </c>
      <c r="AZ63" s="60">
        <f>[1]Sheet1!BG36</f>
        <v>60.99</v>
      </c>
      <c r="BA63" s="61">
        <f t="shared" si="100"/>
        <v>26.75</v>
      </c>
      <c r="BB63" s="62">
        <f>[1]Sheet1!BH36</f>
        <v>321</v>
      </c>
      <c r="BC63" s="18">
        <f>[1]Sheet1!BI36</f>
        <v>47.95</v>
      </c>
      <c r="BD63" s="60">
        <f t="shared" si="114"/>
        <v>2462.712</v>
      </c>
      <c r="BE63" s="60">
        <f t="shared" si="115"/>
        <v>2154.873</v>
      </c>
      <c r="BF63" s="60">
        <f t="shared" si="116"/>
        <v>1693.1145000000001</v>
      </c>
      <c r="BG63" s="60">
        <f t="shared" si="117"/>
        <v>1077.4365</v>
      </c>
      <c r="BH63" s="60">
        <f t="shared" si="118"/>
        <v>615.678</v>
      </c>
      <c r="BI63" s="60">
        <f t="shared" si="119"/>
        <v>307.839</v>
      </c>
      <c r="BJ63" s="60">
        <f t="shared" si="120"/>
        <v>307.839</v>
      </c>
      <c r="BK63" s="60">
        <f t="shared" si="121"/>
        <v>307.839</v>
      </c>
      <c r="BL63" s="60">
        <f t="shared" si="122"/>
        <v>615.678</v>
      </c>
      <c r="BM63" s="60">
        <f t="shared" si="123"/>
        <v>1077.4365</v>
      </c>
      <c r="BN63" s="60">
        <f t="shared" si="124"/>
        <v>1847.0339999999999</v>
      </c>
      <c r="BO63" s="60">
        <f t="shared" si="125"/>
        <v>2924.4705000000004</v>
      </c>
      <c r="BP63" s="63">
        <f t="shared" si="126"/>
        <v>15391.95</v>
      </c>
      <c r="BQ63" s="64">
        <f>AVERAGE(BD63:BO63)</f>
        <v>1282.6625000000001</v>
      </c>
    </row>
    <row r="64" spans="1:69" ht="14.25" customHeight="1" x14ac:dyDescent="0.25">
      <c r="A64" s="19">
        <v>63</v>
      </c>
      <c r="B64" s="19">
        <v>3</v>
      </c>
      <c r="C64" s="19">
        <f>[2]Sheet1!H5</f>
        <v>7</v>
      </c>
      <c r="D64" s="67">
        <f>[2]Sheet1!I5</f>
        <v>10</v>
      </c>
      <c r="E64" s="67">
        <f>[2]Sheet1!J5</f>
        <v>18</v>
      </c>
      <c r="F64" s="67">
        <f>[2]Sheet1!K5</f>
        <v>5</v>
      </c>
      <c r="G64" s="19">
        <f>[2]Sheet1!L5</f>
        <v>40</v>
      </c>
      <c r="H64" s="19">
        <f>[2]Sheet1!M5</f>
        <v>60</v>
      </c>
      <c r="I64" s="19">
        <f>[2]Sheet1!N5</f>
        <v>70</v>
      </c>
      <c r="J64" s="68">
        <f>[2]Sheet1!O5</f>
        <v>30.285714285714285</v>
      </c>
      <c r="K64" s="19">
        <f>[2]Sheet1!P5</f>
        <v>90</v>
      </c>
      <c r="L64" s="19">
        <f>[2]Sheet1!Q5</f>
        <v>10</v>
      </c>
      <c r="M64" s="19">
        <f>[2]Sheet1!S5</f>
        <v>10</v>
      </c>
      <c r="N64" s="19">
        <f>[2]Sheet1!T5</f>
        <v>30</v>
      </c>
      <c r="O64" s="68">
        <f>[2]Sheet1!U5</f>
        <v>10</v>
      </c>
      <c r="P64" s="19">
        <f>[2]Sheet1!V5</f>
        <v>50</v>
      </c>
      <c r="Q64" s="19">
        <f>[2]Sheet1!X5</f>
        <v>1000</v>
      </c>
      <c r="R64" s="69">
        <f>Q64*G64</f>
        <v>40000</v>
      </c>
      <c r="S64" s="68">
        <f>[2]Sheet1!Y5</f>
        <v>5</v>
      </c>
      <c r="T64" s="19">
        <f>[2]Sheet1!AA5</f>
        <v>2720</v>
      </c>
      <c r="U64" s="19">
        <f>[2]Sheet1!AB5</f>
        <v>2400</v>
      </c>
      <c r="V64" s="70">
        <f>[2]Sheet1!AC5</f>
        <v>88.235294117647058</v>
      </c>
      <c r="W64" s="19">
        <f>[2]Sheet1!AD5</f>
        <v>1975</v>
      </c>
      <c r="X64" s="71" t="s">
        <v>18</v>
      </c>
      <c r="Y64" s="72">
        <f>[2]Sheet1!AG5</f>
        <v>9.59</v>
      </c>
      <c r="Z64" s="72">
        <f>[2]Sheet1!AH5</f>
        <v>2.0714399999999999</v>
      </c>
      <c r="AA64" s="72">
        <f>[2]Sheet1!AI5</f>
        <v>1.8412799999999998</v>
      </c>
      <c r="AB64" s="72">
        <f>[2]Sheet1!AJ5</f>
        <v>1.8412799999999998</v>
      </c>
      <c r="AC64" s="72">
        <f>[2]Sheet1!AK5</f>
        <v>1.6111199999999999</v>
      </c>
      <c r="AD64" s="72">
        <f>[2]Sheet1!AL5</f>
        <v>1.6111199999999999</v>
      </c>
      <c r="AE64" s="72">
        <f>[2]Sheet1!AM5</f>
        <v>1.8412799999999998</v>
      </c>
      <c r="AF64" s="72">
        <f>[2]Sheet1!AN5</f>
        <v>2.0714399999999999</v>
      </c>
      <c r="AG64" s="72">
        <f>[2]Sheet1!AO5</f>
        <v>2.0714399999999999</v>
      </c>
      <c r="AH64" s="72">
        <f>[2]Sheet1!AP5</f>
        <v>1.8412799999999998</v>
      </c>
      <c r="AI64" s="72">
        <f>[2]Sheet1!AQ5</f>
        <v>1.6111199999999999</v>
      </c>
      <c r="AJ64" s="72">
        <f>[2]Sheet1!AR5</f>
        <v>1.8412799999999998</v>
      </c>
      <c r="AK64" s="72">
        <f>[2]Sheet1!AS5</f>
        <v>2.3015999999999996</v>
      </c>
      <c r="AL64" s="73">
        <f>AVERAGE(Z63:AK63)</f>
        <v>1.0426697772580602</v>
      </c>
      <c r="AM64" s="74">
        <f>[2]Sheet1!AT5</f>
        <v>23.015999999999998</v>
      </c>
      <c r="AN64" s="72">
        <f>[2]Sheet1!AU5</f>
        <v>243.49</v>
      </c>
      <c r="AO64" s="72">
        <f>[2]Sheet1!AV5</f>
        <v>93.500159999999994</v>
      </c>
      <c r="AP64" s="72">
        <f>[2]Sheet1!AW5</f>
        <v>81.812639999999988</v>
      </c>
      <c r="AQ64" s="72">
        <f>[2]Sheet1!AX5</f>
        <v>64.281359999999992</v>
      </c>
      <c r="AR64" s="72">
        <f>[2]Sheet1!AY5</f>
        <v>40.906319999999994</v>
      </c>
      <c r="AS64" s="72">
        <f>[2]Sheet1!AZ5</f>
        <v>23.375039999999998</v>
      </c>
      <c r="AT64" s="72">
        <f>[2]Sheet1!BA5</f>
        <v>11.687519999999999</v>
      </c>
      <c r="AU64" s="72">
        <f>[2]Sheet1!BB5</f>
        <v>11.687519999999999</v>
      </c>
      <c r="AV64" s="72">
        <f>[2]Sheet1!BC5</f>
        <v>11.687519999999999</v>
      </c>
      <c r="AW64" s="72">
        <f>[2]Sheet1!BD5</f>
        <v>23.375039999999998</v>
      </c>
      <c r="AX64" s="72">
        <f>[2]Sheet1!BE5</f>
        <v>40.906319999999994</v>
      </c>
      <c r="AY64" s="72">
        <f>[2]Sheet1!BF5</f>
        <v>70.125119999999995</v>
      </c>
      <c r="AZ64" s="72">
        <f>[2]Sheet1!BG5</f>
        <v>111.03143999999999</v>
      </c>
      <c r="BA64" s="73">
        <f t="shared" si="100"/>
        <v>48.698</v>
      </c>
      <c r="BB64" s="74">
        <f>[2]Sheet1!BH5</f>
        <v>584.37599999999998</v>
      </c>
      <c r="BC64" s="72">
        <f>[2]Sheet1!BI5</f>
        <v>62</v>
      </c>
      <c r="BD64" s="72">
        <f>[2]Sheet1!BJ5</f>
        <v>5797.0099199999995</v>
      </c>
      <c r="BE64" s="72">
        <f>[2]Sheet1!BK5</f>
        <v>5072.3836799999999</v>
      </c>
      <c r="BF64" s="72">
        <f>[2]Sheet1!BL5</f>
        <v>3985.4443199999996</v>
      </c>
      <c r="BG64" s="72">
        <f>[2]Sheet1!BM5</f>
        <v>2536.19184</v>
      </c>
      <c r="BH64" s="72">
        <f>[2]Sheet1!BN5</f>
        <v>1449.2524799999999</v>
      </c>
      <c r="BI64" s="72">
        <f>[2]Sheet1!BO5</f>
        <v>724.62623999999994</v>
      </c>
      <c r="BJ64" s="72">
        <f>[2]Sheet1!BP5</f>
        <v>724.62623999999994</v>
      </c>
      <c r="BK64" s="72">
        <f>[2]Sheet1!BQ5</f>
        <v>724.62623999999994</v>
      </c>
      <c r="BL64" s="72">
        <f>[2]Sheet1!BR5</f>
        <v>1449.2524799999999</v>
      </c>
      <c r="BM64" s="72">
        <f>[2]Sheet1!BS5</f>
        <v>2536.19184</v>
      </c>
      <c r="BN64" s="72">
        <f>[2]Sheet1!BT5</f>
        <v>4347.7574399999994</v>
      </c>
      <c r="BO64" s="72">
        <f>[2]Sheet1!BU5</f>
        <v>6883.9492799999998</v>
      </c>
      <c r="BP64" s="75">
        <f>[2]Sheet1!BV5</f>
        <v>36231.311999999998</v>
      </c>
      <c r="BQ64" s="76">
        <f t="shared" ref="BQ64:BQ123" si="127">AVERAGE(BD64:BO64)</f>
        <v>3019.2759999999998</v>
      </c>
    </row>
    <row r="65" spans="1:69" ht="14.25" customHeight="1" x14ac:dyDescent="0.25">
      <c r="A65" s="19">
        <v>64</v>
      </c>
      <c r="B65" s="19">
        <v>3</v>
      </c>
      <c r="C65" s="19">
        <f>[2]Sheet1!H6</f>
        <v>5</v>
      </c>
      <c r="D65" s="67">
        <f>[2]Sheet1!I6</f>
        <v>10</v>
      </c>
      <c r="E65" s="67">
        <f>[2]Sheet1!J6</f>
        <v>13</v>
      </c>
      <c r="F65" s="67">
        <f>[2]Sheet1!K6</f>
        <v>10</v>
      </c>
      <c r="G65" s="19">
        <f>[2]Sheet1!L6</f>
        <v>38</v>
      </c>
      <c r="H65" s="19">
        <f>[2]Sheet1!M6</f>
        <v>80</v>
      </c>
      <c r="I65" s="19">
        <f>[2]Sheet1!N6</f>
        <v>80</v>
      </c>
      <c r="J65" s="68">
        <f>[2]Sheet1!O6</f>
        <v>35.625</v>
      </c>
      <c r="K65" s="19">
        <f>[2]Sheet1!P6</f>
        <v>80</v>
      </c>
      <c r="L65" s="19">
        <f>[2]Sheet1!Q6</f>
        <v>20</v>
      </c>
      <c r="M65" s="19">
        <f>[2]Sheet1!S6</f>
        <v>20</v>
      </c>
      <c r="N65" s="19">
        <f>[2]Sheet1!T6</f>
        <v>45</v>
      </c>
      <c r="O65" s="68">
        <f>[2]Sheet1!U6</f>
        <v>5</v>
      </c>
      <c r="P65" s="19">
        <f>[2]Sheet1!V6</f>
        <v>30</v>
      </c>
      <c r="Q65" s="19">
        <f>[2]Sheet1!X6</f>
        <v>1500</v>
      </c>
      <c r="R65" s="69">
        <f>Q65*G65</f>
        <v>57000</v>
      </c>
      <c r="S65" s="68">
        <f>[2]Sheet1!Y6</f>
        <v>3</v>
      </c>
      <c r="T65" s="19">
        <f>[2]Sheet1!AA6</f>
        <v>4670</v>
      </c>
      <c r="U65" s="19">
        <f>[2]Sheet1!AB6</f>
        <v>3040</v>
      </c>
      <c r="V65" s="70">
        <f>[2]Sheet1!AC6</f>
        <v>65.096359743040694</v>
      </c>
      <c r="W65" s="19">
        <f>[2]Sheet1!AD6</f>
        <v>1983</v>
      </c>
      <c r="X65" s="71" t="s">
        <v>18</v>
      </c>
      <c r="Y65" s="72">
        <f>[2]Sheet1!AG6</f>
        <v>11.64</v>
      </c>
      <c r="Z65" s="72">
        <f>[2]Sheet1!AH6</f>
        <v>3.1847039999999995</v>
      </c>
      <c r="AA65" s="72">
        <f>[2]Sheet1!AI6</f>
        <v>2.8308479999999996</v>
      </c>
      <c r="AB65" s="72">
        <f>[2]Sheet1!AJ6</f>
        <v>2.8308479999999996</v>
      </c>
      <c r="AC65" s="72">
        <f>[2]Sheet1!AK6</f>
        <v>2.4769919999999996</v>
      </c>
      <c r="AD65" s="72">
        <f>[2]Sheet1!AL6</f>
        <v>2.4769919999999996</v>
      </c>
      <c r="AE65" s="72">
        <f>[2]Sheet1!AM6</f>
        <v>2.8308479999999996</v>
      </c>
      <c r="AF65" s="72">
        <f>[2]Sheet1!AN6</f>
        <v>3.1847039999999995</v>
      </c>
      <c r="AG65" s="72">
        <f>[2]Sheet1!AO6</f>
        <v>3.1847039999999995</v>
      </c>
      <c r="AH65" s="72">
        <f>[2]Sheet1!AP6</f>
        <v>2.8308479999999996</v>
      </c>
      <c r="AI65" s="72">
        <f>[2]Sheet1!AQ6</f>
        <v>2.4769919999999996</v>
      </c>
      <c r="AJ65" s="72">
        <f>[2]Sheet1!AR6</f>
        <v>2.8308479999999996</v>
      </c>
      <c r="AK65" s="72">
        <f>[2]Sheet1!AS6</f>
        <v>3.5385599999999995</v>
      </c>
      <c r="AL65" s="73">
        <f t="shared" ref="AL65:AL123" si="128">AVERAGE(Z64:AK64)</f>
        <v>1.87964</v>
      </c>
      <c r="AM65" s="74">
        <f>[2]Sheet1!AT6</f>
        <v>35.385599999999997</v>
      </c>
      <c r="AN65" s="72">
        <f>[2]Sheet1!AU6</f>
        <v>297.58999999999997</v>
      </c>
      <c r="AO65" s="72">
        <f>[2]Sheet1!AV6</f>
        <v>144.74777599999999</v>
      </c>
      <c r="AP65" s="72">
        <f>[2]Sheet1!AW6</f>
        <v>126.654304</v>
      </c>
      <c r="AQ65" s="72">
        <f>[2]Sheet1!AX6</f>
        <v>99.514095999999995</v>
      </c>
      <c r="AR65" s="72">
        <f>[2]Sheet1!AY6</f>
        <v>63.327151999999998</v>
      </c>
      <c r="AS65" s="72">
        <f>[2]Sheet1!AZ6</f>
        <v>36.186943999999997</v>
      </c>
      <c r="AT65" s="72">
        <f>[2]Sheet1!BA6</f>
        <v>18.093471999999998</v>
      </c>
      <c r="AU65" s="72">
        <f>[2]Sheet1!BB6</f>
        <v>18.093471999999998</v>
      </c>
      <c r="AV65" s="72">
        <f>[2]Sheet1!BC6</f>
        <v>18.093471999999998</v>
      </c>
      <c r="AW65" s="72">
        <f>[2]Sheet1!BD6</f>
        <v>36.186943999999997</v>
      </c>
      <c r="AX65" s="72">
        <f>[2]Sheet1!BE6</f>
        <v>63.327151999999998</v>
      </c>
      <c r="AY65" s="72">
        <f>[2]Sheet1!BF6</f>
        <v>108.56083199999999</v>
      </c>
      <c r="AZ65" s="72">
        <f>[2]Sheet1!BG6</f>
        <v>171.88798399999999</v>
      </c>
      <c r="BA65" s="73">
        <f t="shared" si="100"/>
        <v>75.389466666666664</v>
      </c>
      <c r="BB65" s="74">
        <f>[2]Sheet1!BH6</f>
        <v>904.67359999999996</v>
      </c>
      <c r="BC65" s="72">
        <f>[2]Sheet1!BI6</f>
        <v>62</v>
      </c>
      <c r="BD65" s="72">
        <f>[2]Sheet1!BJ6</f>
        <v>8974.3621120000007</v>
      </c>
      <c r="BE65" s="72">
        <f>[2]Sheet1!BK6</f>
        <v>7852.5668480000004</v>
      </c>
      <c r="BF65" s="72">
        <f>[2]Sheet1!BL6</f>
        <v>6169.8739520000008</v>
      </c>
      <c r="BG65" s="72">
        <f>[2]Sheet1!BM6</f>
        <v>3926.2834240000002</v>
      </c>
      <c r="BH65" s="72">
        <f>[2]Sheet1!BN6</f>
        <v>2243.5905280000002</v>
      </c>
      <c r="BI65" s="72">
        <f>[2]Sheet1!BO6</f>
        <v>1121.7952640000001</v>
      </c>
      <c r="BJ65" s="72">
        <f>[2]Sheet1!BP6</f>
        <v>1121.7952640000001</v>
      </c>
      <c r="BK65" s="72">
        <f>[2]Sheet1!BQ6</f>
        <v>1121.7952640000001</v>
      </c>
      <c r="BL65" s="72">
        <f>[2]Sheet1!BR6</f>
        <v>2243.5905280000002</v>
      </c>
      <c r="BM65" s="72">
        <f>[2]Sheet1!BS6</f>
        <v>3926.2834240000002</v>
      </c>
      <c r="BN65" s="72">
        <f>[2]Sheet1!BT6</f>
        <v>6730.7715840000001</v>
      </c>
      <c r="BO65" s="72">
        <f>[2]Sheet1!BU6</f>
        <v>10657.055008000001</v>
      </c>
      <c r="BP65" s="75">
        <f>[2]Sheet1!BV6</f>
        <v>56089.763200000001</v>
      </c>
      <c r="BQ65" s="76">
        <f t="shared" si="127"/>
        <v>4674.1469333333343</v>
      </c>
    </row>
    <row r="66" spans="1:69" ht="14.25" customHeight="1" x14ac:dyDescent="0.25">
      <c r="A66" s="19">
        <v>65</v>
      </c>
      <c r="B66" s="19">
        <v>3</v>
      </c>
      <c r="C66" s="19">
        <f>[2]Sheet1!H7</f>
        <v>8</v>
      </c>
      <c r="D66" s="67">
        <f>[2]Sheet1!I7</f>
        <v>5</v>
      </c>
      <c r="E66" s="67">
        <f>[2]Sheet1!J7</f>
        <v>30</v>
      </c>
      <c r="F66" s="67">
        <f>[2]Sheet1!K7</f>
        <v>16</v>
      </c>
      <c r="G66" s="19">
        <f>[2]Sheet1!L7</f>
        <v>59</v>
      </c>
      <c r="H66" s="19">
        <f>[2]Sheet1!M7</f>
        <v>60</v>
      </c>
      <c r="I66" s="19">
        <f>[2]Sheet1!N7</f>
        <v>70</v>
      </c>
      <c r="J66" s="68">
        <f>[2]Sheet1!O7</f>
        <v>43.828571428571429</v>
      </c>
      <c r="K66" s="19">
        <f>[2]Sheet1!P7</f>
        <v>70</v>
      </c>
      <c r="L66" s="19">
        <f>[2]Sheet1!Q7</f>
        <v>30</v>
      </c>
      <c r="M66" s="19">
        <f>[2]Sheet1!S7</f>
        <v>20</v>
      </c>
      <c r="N66" s="19">
        <f>[2]Sheet1!T7</f>
        <v>45</v>
      </c>
      <c r="O66" s="68">
        <f>[2]Sheet1!U7</f>
        <v>5</v>
      </c>
      <c r="P66" s="19">
        <f>[2]Sheet1!V7</f>
        <v>30</v>
      </c>
      <c r="Q66" s="19">
        <f>[2]Sheet1!X7</f>
        <v>1500</v>
      </c>
      <c r="R66" s="69">
        <f t="shared" ref="R66:R93" si="129">Q66*G66</f>
        <v>88500</v>
      </c>
      <c r="S66" s="68">
        <f>[2]Sheet1!Y7</f>
        <v>3</v>
      </c>
      <c r="T66" s="19">
        <f>[2]Sheet1!AA7</f>
        <v>5100</v>
      </c>
      <c r="U66" s="19">
        <f>[2]Sheet1!AB7</f>
        <v>3540</v>
      </c>
      <c r="V66" s="70">
        <f>[2]Sheet1!AC7</f>
        <v>69.411764705882348</v>
      </c>
      <c r="W66" s="19">
        <f>[2]Sheet1!AD7</f>
        <v>1971</v>
      </c>
      <c r="X66" s="71" t="s">
        <v>18</v>
      </c>
      <c r="Y66" s="72">
        <f>[2]Sheet1!AG7</f>
        <v>11.51</v>
      </c>
      <c r="Z66" s="72">
        <f>[2]Sheet1!AH7</f>
        <v>3.6670860000000003</v>
      </c>
      <c r="AA66" s="72">
        <f>[2]Sheet1!AI7</f>
        <v>3.2596320000000003</v>
      </c>
      <c r="AB66" s="72">
        <f>[2]Sheet1!AJ7</f>
        <v>3.2596320000000003</v>
      </c>
      <c r="AC66" s="72">
        <f>[2]Sheet1!AK7</f>
        <v>2.8521780000000003</v>
      </c>
      <c r="AD66" s="72">
        <f>[2]Sheet1!AL7</f>
        <v>2.8521780000000003</v>
      </c>
      <c r="AE66" s="72">
        <f>[2]Sheet1!AM7</f>
        <v>3.2596320000000003</v>
      </c>
      <c r="AF66" s="72">
        <f>[2]Sheet1!AN7</f>
        <v>3.6670860000000003</v>
      </c>
      <c r="AG66" s="72">
        <f>[2]Sheet1!AO7</f>
        <v>3.6670860000000003</v>
      </c>
      <c r="AH66" s="72">
        <f>[2]Sheet1!AP7</f>
        <v>3.2596320000000003</v>
      </c>
      <c r="AI66" s="72">
        <f>[2]Sheet1!AQ7</f>
        <v>2.8521780000000003</v>
      </c>
      <c r="AJ66" s="72">
        <f>[2]Sheet1!AR7</f>
        <v>3.2596320000000003</v>
      </c>
      <c r="AK66" s="72">
        <f>[2]Sheet1!AS7</f>
        <v>4.0745400000000007</v>
      </c>
      <c r="AL66" s="73">
        <f t="shared" si="128"/>
        <v>2.8898239999999995</v>
      </c>
      <c r="AM66" s="74">
        <f>[2]Sheet1!AT7</f>
        <v>40.745400000000004</v>
      </c>
      <c r="AN66" s="72">
        <f>[2]Sheet1!AU7</f>
        <v>276.48</v>
      </c>
      <c r="AO66" s="72">
        <f>[2]Sheet1!AV7</f>
        <v>156.59827200000001</v>
      </c>
      <c r="AP66" s="72">
        <f>[2]Sheet1!AW7</f>
        <v>137.02348800000001</v>
      </c>
      <c r="AQ66" s="72">
        <f>[2]Sheet1!AX7</f>
        <v>107.66131200000001</v>
      </c>
      <c r="AR66" s="72">
        <f>[2]Sheet1!AY7</f>
        <v>68.511744000000007</v>
      </c>
      <c r="AS66" s="72">
        <f>[2]Sheet1!AZ7</f>
        <v>39.149568000000002</v>
      </c>
      <c r="AT66" s="72">
        <f>[2]Sheet1!BA7</f>
        <v>19.574784000000001</v>
      </c>
      <c r="AU66" s="72">
        <f>[2]Sheet1!BB7</f>
        <v>19.574784000000001</v>
      </c>
      <c r="AV66" s="72">
        <f>[2]Sheet1!BC7</f>
        <v>19.574784000000001</v>
      </c>
      <c r="AW66" s="72">
        <f>[2]Sheet1!BD7</f>
        <v>39.149568000000002</v>
      </c>
      <c r="AX66" s="72">
        <f>[2]Sheet1!BE7</f>
        <v>68.511744000000007</v>
      </c>
      <c r="AY66" s="72">
        <f>[2]Sheet1!BF7</f>
        <v>117.44870400000001</v>
      </c>
      <c r="AZ66" s="72">
        <f>[2]Sheet1!BG7</f>
        <v>185.96044800000001</v>
      </c>
      <c r="BA66" s="73">
        <f t="shared" si="100"/>
        <v>81.561600000000013</v>
      </c>
      <c r="BB66" s="74">
        <f>[2]Sheet1!BH7</f>
        <v>978.7392000000001</v>
      </c>
      <c r="BC66" s="72">
        <f>[2]Sheet1!BI7</f>
        <v>62</v>
      </c>
      <c r="BD66" s="72">
        <f>[2]Sheet1!BJ7</f>
        <v>9709.0928640000002</v>
      </c>
      <c r="BE66" s="72">
        <f>[2]Sheet1!BK7</f>
        <v>8495.4562559999995</v>
      </c>
      <c r="BF66" s="72">
        <f>[2]Sheet1!BL7</f>
        <v>6675.0013440000002</v>
      </c>
      <c r="BG66" s="72">
        <f>[2]Sheet1!BM7</f>
        <v>4247.7281279999997</v>
      </c>
      <c r="BH66" s="72">
        <f>[2]Sheet1!BN7</f>
        <v>2427.273216</v>
      </c>
      <c r="BI66" s="72">
        <f>[2]Sheet1!BO7</f>
        <v>1213.636608</v>
      </c>
      <c r="BJ66" s="72">
        <f>[2]Sheet1!BP7</f>
        <v>1213.636608</v>
      </c>
      <c r="BK66" s="72">
        <f>[2]Sheet1!BQ7</f>
        <v>1213.636608</v>
      </c>
      <c r="BL66" s="72">
        <f>[2]Sheet1!BR7</f>
        <v>2427.273216</v>
      </c>
      <c r="BM66" s="72">
        <f>[2]Sheet1!BS7</f>
        <v>4247.7281279999997</v>
      </c>
      <c r="BN66" s="72">
        <f>[2]Sheet1!BT7</f>
        <v>7281.8196480000006</v>
      </c>
      <c r="BO66" s="72">
        <f>[2]Sheet1!BU7</f>
        <v>11529.547775999999</v>
      </c>
      <c r="BP66" s="75">
        <f>[2]Sheet1!BV7</f>
        <v>60681.830400000006</v>
      </c>
      <c r="BQ66" s="76">
        <f t="shared" si="127"/>
        <v>5056.8191999999999</v>
      </c>
    </row>
    <row r="67" spans="1:69" ht="14.25" customHeight="1" x14ac:dyDescent="0.25">
      <c r="A67" s="19">
        <v>66</v>
      </c>
      <c r="B67" s="19">
        <v>3</v>
      </c>
      <c r="C67" s="19">
        <f>[2]Sheet1!H8</f>
        <v>8</v>
      </c>
      <c r="D67" s="67">
        <f>[2]Sheet1!I8</f>
        <v>15</v>
      </c>
      <c r="E67" s="67">
        <f>[2]Sheet1!J8</f>
        <v>20</v>
      </c>
      <c r="F67" s="67">
        <f>[2]Sheet1!K8</f>
        <v>10</v>
      </c>
      <c r="G67" s="19">
        <f>[2]Sheet1!L8</f>
        <v>53</v>
      </c>
      <c r="H67" s="19">
        <f>[2]Sheet1!M8</f>
        <v>60</v>
      </c>
      <c r="I67" s="19">
        <f>[2]Sheet1!N8</f>
        <v>80</v>
      </c>
      <c r="J67" s="68">
        <f>[2]Sheet1!O8</f>
        <v>34.450000000000003</v>
      </c>
      <c r="K67" s="19">
        <f>[2]Sheet1!P8</f>
        <v>90</v>
      </c>
      <c r="L67" s="19">
        <f>[2]Sheet1!Q8</f>
        <v>10</v>
      </c>
      <c r="M67" s="19">
        <f>[2]Sheet1!S8</f>
        <v>10</v>
      </c>
      <c r="N67" s="19">
        <f>[2]Sheet1!T8</f>
        <v>25</v>
      </c>
      <c r="O67" s="68">
        <f>[2]Sheet1!U8</f>
        <v>5</v>
      </c>
      <c r="P67" s="19">
        <f>[2]Sheet1!V8</f>
        <v>60</v>
      </c>
      <c r="Q67" s="19">
        <f>[2]Sheet1!X8</f>
        <v>1000</v>
      </c>
      <c r="R67" s="69">
        <f t="shared" si="129"/>
        <v>53000</v>
      </c>
      <c r="S67" s="68">
        <f>[2]Sheet1!Y8</f>
        <v>5</v>
      </c>
      <c r="T67" s="19">
        <f>[2]Sheet1!AA8</f>
        <v>5255</v>
      </c>
      <c r="U67" s="19">
        <f>[2]Sheet1!AB8</f>
        <v>3180</v>
      </c>
      <c r="V67" s="70">
        <f>[2]Sheet1!AC8</f>
        <v>60.51379638439581</v>
      </c>
      <c r="W67" s="19">
        <f>[2]Sheet1!AD8</f>
        <v>1986</v>
      </c>
      <c r="X67" s="71" t="s">
        <v>18</v>
      </c>
      <c r="Y67" s="72">
        <f>[2]Sheet1!AG8</f>
        <v>9.82</v>
      </c>
      <c r="Z67" s="72">
        <f>[2]Sheet1!AH8</f>
        <v>2.8104839999999998</v>
      </c>
      <c r="AA67" s="72">
        <f>[2]Sheet1!AI8</f>
        <v>2.498208</v>
      </c>
      <c r="AB67" s="72">
        <f>[2]Sheet1!AJ8</f>
        <v>2.498208</v>
      </c>
      <c r="AC67" s="72">
        <f>[2]Sheet1!AK8</f>
        <v>2.1859320000000002</v>
      </c>
      <c r="AD67" s="72">
        <f>[2]Sheet1!AL8</f>
        <v>2.1859320000000002</v>
      </c>
      <c r="AE67" s="72">
        <f>[2]Sheet1!AM8</f>
        <v>2.498208</v>
      </c>
      <c r="AF67" s="72">
        <f>[2]Sheet1!AN8</f>
        <v>2.8104839999999998</v>
      </c>
      <c r="AG67" s="72">
        <f>[2]Sheet1!AO8</f>
        <v>2.8104839999999998</v>
      </c>
      <c r="AH67" s="72">
        <f>[2]Sheet1!AP8</f>
        <v>2.498208</v>
      </c>
      <c r="AI67" s="72">
        <f>[2]Sheet1!AQ8</f>
        <v>2.1859320000000002</v>
      </c>
      <c r="AJ67" s="72">
        <f>[2]Sheet1!AR8</f>
        <v>2.498208</v>
      </c>
      <c r="AK67" s="72">
        <f>[2]Sheet1!AS8</f>
        <v>3.12276</v>
      </c>
      <c r="AL67" s="73">
        <f t="shared" si="128"/>
        <v>3.3275410000000005</v>
      </c>
      <c r="AM67" s="74">
        <f>[2]Sheet1!AT8</f>
        <v>31.227600000000002</v>
      </c>
      <c r="AN67" s="72">
        <f>[2]Sheet1!AU8</f>
        <v>211.97</v>
      </c>
      <c r="AO67" s="72">
        <f>[2]Sheet1!AV8</f>
        <v>107.85033599999998</v>
      </c>
      <c r="AP67" s="72">
        <f>[2]Sheet1!AW8</f>
        <v>94.369043999999988</v>
      </c>
      <c r="AQ67" s="72">
        <f>[2]Sheet1!AX8</f>
        <v>74.147105999999994</v>
      </c>
      <c r="AR67" s="72">
        <f>[2]Sheet1!AY8</f>
        <v>47.184521999999994</v>
      </c>
      <c r="AS67" s="72">
        <f>[2]Sheet1!AZ8</f>
        <v>26.962583999999996</v>
      </c>
      <c r="AT67" s="72">
        <f>[2]Sheet1!BA8</f>
        <v>13.481291999999998</v>
      </c>
      <c r="AU67" s="72">
        <f>[2]Sheet1!BB8</f>
        <v>13.481291999999998</v>
      </c>
      <c r="AV67" s="72">
        <f>[2]Sheet1!BC8</f>
        <v>13.481291999999998</v>
      </c>
      <c r="AW67" s="72">
        <f>[2]Sheet1!BD8</f>
        <v>26.962583999999996</v>
      </c>
      <c r="AX67" s="72">
        <f>[2]Sheet1!BE8</f>
        <v>47.184521999999994</v>
      </c>
      <c r="AY67" s="72">
        <f>[2]Sheet1!BF8</f>
        <v>80.887751999999992</v>
      </c>
      <c r="AZ67" s="72">
        <f>[2]Sheet1!BG8</f>
        <v>128.07227399999999</v>
      </c>
      <c r="BA67" s="73">
        <f t="shared" si="100"/>
        <v>56.172049999999992</v>
      </c>
      <c r="BB67" s="74">
        <f>[2]Sheet1!BH8</f>
        <v>674.06459999999993</v>
      </c>
      <c r="BC67" s="72">
        <f>[2]Sheet1!BI8</f>
        <v>62</v>
      </c>
      <c r="BD67" s="72">
        <f>[2]Sheet1!BJ8</f>
        <v>6686.7208319999991</v>
      </c>
      <c r="BE67" s="72">
        <f>[2]Sheet1!BK8</f>
        <v>5850.8807279999992</v>
      </c>
      <c r="BF67" s="72">
        <f>[2]Sheet1!BL8</f>
        <v>4597.1205719999998</v>
      </c>
      <c r="BG67" s="72">
        <f>[2]Sheet1!BM8</f>
        <v>2925.4403639999996</v>
      </c>
      <c r="BH67" s="72">
        <f>[2]Sheet1!BN8</f>
        <v>1671.6802079999998</v>
      </c>
      <c r="BI67" s="72">
        <f>[2]Sheet1!BO8</f>
        <v>835.84010399999988</v>
      </c>
      <c r="BJ67" s="72">
        <f>[2]Sheet1!BP8</f>
        <v>835.84010399999988</v>
      </c>
      <c r="BK67" s="72">
        <f>[2]Sheet1!BQ8</f>
        <v>835.84010399999988</v>
      </c>
      <c r="BL67" s="72">
        <f>[2]Sheet1!BR8</f>
        <v>1671.6802079999998</v>
      </c>
      <c r="BM67" s="72">
        <f>[2]Sheet1!BS8</f>
        <v>2925.4403639999996</v>
      </c>
      <c r="BN67" s="72">
        <f>[2]Sheet1!BT8</f>
        <v>5015.0406239999993</v>
      </c>
      <c r="BO67" s="72">
        <f>[2]Sheet1!BU8</f>
        <v>7940.4809879999993</v>
      </c>
      <c r="BP67" s="75">
        <f>[2]Sheet1!BV8</f>
        <v>41792.005199999992</v>
      </c>
      <c r="BQ67" s="76">
        <f t="shared" si="127"/>
        <v>3482.6670999999988</v>
      </c>
    </row>
    <row r="68" spans="1:69" ht="14.25" customHeight="1" x14ac:dyDescent="0.25">
      <c r="A68" s="19">
        <v>67</v>
      </c>
      <c r="B68" s="19">
        <v>3</v>
      </c>
      <c r="C68" s="19">
        <f>[2]Sheet1!H9</f>
        <v>10</v>
      </c>
      <c r="D68" s="67">
        <f>[2]Sheet1!I9</f>
        <v>40</v>
      </c>
      <c r="E68" s="67">
        <f>[2]Sheet1!J9</f>
        <v>33</v>
      </c>
      <c r="F68" s="67">
        <f>[2]Sheet1!K9</f>
        <v>10</v>
      </c>
      <c r="G68" s="19">
        <f>[2]Sheet1!L9</f>
        <v>93</v>
      </c>
      <c r="H68" s="19">
        <f>[2]Sheet1!M9</f>
        <v>60</v>
      </c>
      <c r="I68" s="19">
        <f>[2]Sheet1!N9</f>
        <v>130</v>
      </c>
      <c r="J68" s="68">
        <f>[2]Sheet1!O9</f>
        <v>35.769230769230766</v>
      </c>
      <c r="K68" s="19">
        <f>[2]Sheet1!P9</f>
        <v>90</v>
      </c>
      <c r="L68" s="19">
        <f>[2]Sheet1!Q9</f>
        <v>10</v>
      </c>
      <c r="M68" s="19">
        <f>[2]Sheet1!S9</f>
        <v>10</v>
      </c>
      <c r="N68" s="19">
        <f>[2]Sheet1!T9</f>
        <v>20</v>
      </c>
      <c r="O68" s="68">
        <f>[2]Sheet1!U9</f>
        <v>10</v>
      </c>
      <c r="P68" s="19">
        <f>[2]Sheet1!V9</f>
        <v>60</v>
      </c>
      <c r="Q68" s="19">
        <f>[2]Sheet1!X9</f>
        <v>1000</v>
      </c>
      <c r="R68" s="69">
        <f t="shared" si="129"/>
        <v>93000</v>
      </c>
      <c r="S68" s="68">
        <f>[2]Sheet1!Y9</f>
        <v>10</v>
      </c>
      <c r="T68" s="19">
        <f>[2]Sheet1!AA9</f>
        <v>6112</v>
      </c>
      <c r="U68" s="19">
        <f>[2]Sheet1!AB9</f>
        <v>5580</v>
      </c>
      <c r="V68" s="70">
        <f>[2]Sheet1!AC9</f>
        <v>91.295811518324612</v>
      </c>
      <c r="W68" s="19">
        <f>[2]Sheet1!AD9</f>
        <v>1983</v>
      </c>
      <c r="X68" s="71" t="s">
        <v>18</v>
      </c>
      <c r="Y68" s="72">
        <f>[2]Sheet1!AG9</f>
        <v>11.95</v>
      </c>
      <c r="Z68" s="72">
        <f>[2]Sheet1!AH9</f>
        <v>6.00129</v>
      </c>
      <c r="AA68" s="72">
        <f>[2]Sheet1!AI9</f>
        <v>5.3344800000000001</v>
      </c>
      <c r="AB68" s="72">
        <f>[2]Sheet1!AJ9</f>
        <v>5.3344800000000001</v>
      </c>
      <c r="AC68" s="72">
        <f>[2]Sheet1!AK9</f>
        <v>4.6676700000000002</v>
      </c>
      <c r="AD68" s="72">
        <f>[2]Sheet1!AL9</f>
        <v>4.6676700000000002</v>
      </c>
      <c r="AE68" s="72">
        <f>[2]Sheet1!AM9</f>
        <v>5.3344800000000001</v>
      </c>
      <c r="AF68" s="72">
        <f>[2]Sheet1!AN9</f>
        <v>6.00129</v>
      </c>
      <c r="AG68" s="72">
        <f>[2]Sheet1!AO9</f>
        <v>6.00129</v>
      </c>
      <c r="AH68" s="72">
        <f>[2]Sheet1!AP9</f>
        <v>5.3344800000000001</v>
      </c>
      <c r="AI68" s="72">
        <f>[2]Sheet1!AQ9</f>
        <v>4.6676700000000002</v>
      </c>
      <c r="AJ68" s="72">
        <f>[2]Sheet1!AR9</f>
        <v>5.3344800000000001</v>
      </c>
      <c r="AK68" s="72">
        <f>[2]Sheet1!AS9</f>
        <v>6.6680999999999999</v>
      </c>
      <c r="AL68" s="73">
        <f t="shared" si="128"/>
        <v>2.5502540000000002</v>
      </c>
      <c r="AM68" s="74">
        <f>[2]Sheet1!AT9</f>
        <v>66.680999999999997</v>
      </c>
      <c r="AN68" s="72">
        <f>[2]Sheet1!AU9</f>
        <v>359.37</v>
      </c>
      <c r="AO68" s="72">
        <f>[2]Sheet1!AV9</f>
        <v>320.84553600000004</v>
      </c>
      <c r="AP68" s="72">
        <f>[2]Sheet1!AW9</f>
        <v>280.73984400000006</v>
      </c>
      <c r="AQ68" s="72">
        <f>[2]Sheet1!AX9</f>
        <v>220.58130600000004</v>
      </c>
      <c r="AR68" s="72">
        <f>[2]Sheet1!AY9</f>
        <v>140.36992200000003</v>
      </c>
      <c r="AS68" s="72">
        <f>[2]Sheet1!AZ9</f>
        <v>80.21138400000001</v>
      </c>
      <c r="AT68" s="72">
        <f>[2]Sheet1!BA9</f>
        <v>40.105692000000005</v>
      </c>
      <c r="AU68" s="72">
        <f>[2]Sheet1!BB9</f>
        <v>40.105692000000005</v>
      </c>
      <c r="AV68" s="72">
        <f>[2]Sheet1!BC9</f>
        <v>40.105692000000005</v>
      </c>
      <c r="AW68" s="72">
        <f>[2]Sheet1!BD9</f>
        <v>80.21138400000001</v>
      </c>
      <c r="AX68" s="72">
        <f>[2]Sheet1!BE9</f>
        <v>140.36992200000003</v>
      </c>
      <c r="AY68" s="72">
        <f>[2]Sheet1!BF9</f>
        <v>240.63415200000003</v>
      </c>
      <c r="AZ68" s="72">
        <f>[2]Sheet1!BG9</f>
        <v>381.00407400000006</v>
      </c>
      <c r="BA68" s="73">
        <f>AVERAGE(AO68:AZ68)</f>
        <v>167.10705000000004</v>
      </c>
      <c r="BB68" s="74">
        <f>[2]Sheet1!BH9</f>
        <v>2005.2846000000002</v>
      </c>
      <c r="BC68" s="72">
        <f>[2]Sheet1!BI9</f>
        <v>62</v>
      </c>
      <c r="BD68" s="72">
        <f>[2]Sheet1!BJ9</f>
        <v>19892.423232000001</v>
      </c>
      <c r="BE68" s="72">
        <f>[2]Sheet1!BK9</f>
        <v>17405.870328000001</v>
      </c>
      <c r="BF68" s="72">
        <f>[2]Sheet1!BL9</f>
        <v>13676.040972000001</v>
      </c>
      <c r="BG68" s="72">
        <f>[2]Sheet1!BM9</f>
        <v>8702.9351640000004</v>
      </c>
      <c r="BH68" s="72">
        <f>[2]Sheet1!BN9</f>
        <v>4973.1058080000003</v>
      </c>
      <c r="BI68" s="72">
        <f>[2]Sheet1!BO9</f>
        <v>2486.5529040000001</v>
      </c>
      <c r="BJ68" s="72">
        <f>[2]Sheet1!BP9</f>
        <v>2486.5529040000001</v>
      </c>
      <c r="BK68" s="72">
        <f>[2]Sheet1!BQ9</f>
        <v>2486.5529040000001</v>
      </c>
      <c r="BL68" s="72">
        <f>[2]Sheet1!BR9</f>
        <v>4973.1058080000003</v>
      </c>
      <c r="BM68" s="72">
        <f>[2]Sheet1!BS9</f>
        <v>8702.9351640000004</v>
      </c>
      <c r="BN68" s="72">
        <f>[2]Sheet1!BT9</f>
        <v>14919.317424000001</v>
      </c>
      <c r="BO68" s="72">
        <f>[2]Sheet1!BU9</f>
        <v>23622.252588000003</v>
      </c>
      <c r="BP68" s="75">
        <f>[2]Sheet1!BV9</f>
        <v>124327.64520000001</v>
      </c>
      <c r="BQ68" s="76">
        <f t="shared" si="127"/>
        <v>10360.6371</v>
      </c>
    </row>
    <row r="69" spans="1:69" ht="14.25" customHeight="1" x14ac:dyDescent="0.25">
      <c r="A69" s="19">
        <v>68</v>
      </c>
      <c r="B69" s="19">
        <v>3</v>
      </c>
      <c r="C69" s="19">
        <f>[2]Sheet1!H10</f>
        <v>10</v>
      </c>
      <c r="D69" s="67">
        <f>[2]Sheet1!I10</f>
        <v>45</v>
      </c>
      <c r="E69" s="67">
        <f>[2]Sheet1!J10</f>
        <v>34</v>
      </c>
      <c r="F69" s="67">
        <f>[2]Sheet1!K10</f>
        <v>3</v>
      </c>
      <c r="G69" s="19">
        <f>[2]Sheet1!L10</f>
        <v>92</v>
      </c>
      <c r="H69" s="19">
        <f>[2]Sheet1!M10</f>
        <v>21</v>
      </c>
      <c r="I69" s="19">
        <f>[2]Sheet1!N10</f>
        <v>80</v>
      </c>
      <c r="J69" s="68">
        <f>[2]Sheet1!O10</f>
        <v>12.65</v>
      </c>
      <c r="K69" s="19">
        <f>[2]Sheet1!P10</f>
        <v>90</v>
      </c>
      <c r="L69" s="19">
        <f>[2]Sheet1!Q10</f>
        <v>10</v>
      </c>
      <c r="M69" s="19">
        <f>[2]Sheet1!S10</f>
        <v>10</v>
      </c>
      <c r="N69" s="19">
        <f>[2]Sheet1!T10</f>
        <v>20</v>
      </c>
      <c r="O69" s="68">
        <f>[2]Sheet1!U10</f>
        <v>20</v>
      </c>
      <c r="P69" s="19">
        <f>[2]Sheet1!V10</f>
        <v>50</v>
      </c>
      <c r="Q69" s="19">
        <f>[2]Sheet1!X10</f>
        <v>500</v>
      </c>
      <c r="R69" s="69">
        <f t="shared" si="129"/>
        <v>46000</v>
      </c>
      <c r="S69" s="68">
        <f>[2]Sheet1!Y10</f>
        <v>20</v>
      </c>
      <c r="T69" s="19">
        <f>[2]Sheet1!AA10</f>
        <v>2973</v>
      </c>
      <c r="U69" s="19">
        <f>[2]Sheet1!AB10</f>
        <v>1932</v>
      </c>
      <c r="V69" s="70">
        <f>[2]Sheet1!AC10</f>
        <v>64.984863773965699</v>
      </c>
      <c r="W69" s="19">
        <f>[2]Sheet1!AD10</f>
        <v>1979</v>
      </c>
      <c r="X69" s="71" t="s">
        <v>18</v>
      </c>
      <c r="Y69" s="72">
        <f>[2]Sheet1!AG10</f>
        <v>16.37</v>
      </c>
      <c r="Z69" s="72">
        <f>[2]Sheet1!AH10</f>
        <v>2.8464156000000003</v>
      </c>
      <c r="AA69" s="72">
        <f>[2]Sheet1!AI10</f>
        <v>2.5301472</v>
      </c>
      <c r="AB69" s="72">
        <f>[2]Sheet1!AJ10</f>
        <v>2.5301472</v>
      </c>
      <c r="AC69" s="72">
        <f>[2]Sheet1!AK10</f>
        <v>2.2138787999999998</v>
      </c>
      <c r="AD69" s="72">
        <f>[2]Sheet1!AL10</f>
        <v>2.2138787999999998</v>
      </c>
      <c r="AE69" s="72">
        <f>[2]Sheet1!AM10</f>
        <v>2.5301472</v>
      </c>
      <c r="AF69" s="72">
        <f>[2]Sheet1!AN10</f>
        <v>2.8464156000000003</v>
      </c>
      <c r="AG69" s="72">
        <f>[2]Sheet1!AO10</f>
        <v>2.8464156000000003</v>
      </c>
      <c r="AH69" s="72">
        <f>[2]Sheet1!AP10</f>
        <v>2.5301472</v>
      </c>
      <c r="AI69" s="72">
        <f>[2]Sheet1!AQ10</f>
        <v>2.2138787999999998</v>
      </c>
      <c r="AJ69" s="72">
        <f>[2]Sheet1!AR10</f>
        <v>2.5301472</v>
      </c>
      <c r="AK69" s="72">
        <f>[2]Sheet1!AS10</f>
        <v>3.1626840000000001</v>
      </c>
      <c r="AL69" s="73">
        <f t="shared" si="128"/>
        <v>5.4456150000000001</v>
      </c>
      <c r="AM69" s="74">
        <f>[2]Sheet1!AT10</f>
        <v>31.626840000000001</v>
      </c>
      <c r="AN69" s="72">
        <f>[2]Sheet1!AU10</f>
        <v>323.33</v>
      </c>
      <c r="AO69" s="72">
        <f>[2]Sheet1!AV10</f>
        <v>99.947769599999987</v>
      </c>
      <c r="AP69" s="72">
        <f>[2]Sheet1!AW10</f>
        <v>87.454298399999985</v>
      </c>
      <c r="AQ69" s="72">
        <f>[2]Sheet1!AX10</f>
        <v>68.714091599999989</v>
      </c>
      <c r="AR69" s="72">
        <f>[2]Sheet1!AY10</f>
        <v>43.727149199999992</v>
      </c>
      <c r="AS69" s="72">
        <f>[2]Sheet1!AZ10</f>
        <v>24.986942399999997</v>
      </c>
      <c r="AT69" s="72">
        <f>[2]Sheet1!BA10</f>
        <v>12.493471199999998</v>
      </c>
      <c r="AU69" s="72">
        <f>[2]Sheet1!BB10</f>
        <v>12.493471199999998</v>
      </c>
      <c r="AV69" s="72">
        <f>[2]Sheet1!BC10</f>
        <v>12.493471199999998</v>
      </c>
      <c r="AW69" s="72">
        <f>[2]Sheet1!BD10</f>
        <v>24.986942399999997</v>
      </c>
      <c r="AX69" s="72">
        <f>[2]Sheet1!BE10</f>
        <v>43.727149199999992</v>
      </c>
      <c r="AY69" s="72">
        <f>[2]Sheet1!BF10</f>
        <v>74.960827199999983</v>
      </c>
      <c r="AZ69" s="72">
        <f>[2]Sheet1!BG10</f>
        <v>118.68797639999998</v>
      </c>
      <c r="BA69" s="73">
        <f t="shared" si="100"/>
        <v>52.056129999999989</v>
      </c>
      <c r="BB69" s="74">
        <f>[2]Sheet1!BH10</f>
        <v>624.67355999999995</v>
      </c>
      <c r="BC69" s="72">
        <f>[2]Sheet1!BI10</f>
        <v>62</v>
      </c>
      <c r="BD69" s="72">
        <f>[2]Sheet1!BJ10</f>
        <v>6196.7617151999993</v>
      </c>
      <c r="BE69" s="72">
        <f>[2]Sheet1!BK10</f>
        <v>5422.1665007999991</v>
      </c>
      <c r="BF69" s="72">
        <f>[2]Sheet1!BL10</f>
        <v>4260.2736791999996</v>
      </c>
      <c r="BG69" s="72">
        <f>[2]Sheet1!BM10</f>
        <v>2711.0832503999995</v>
      </c>
      <c r="BH69" s="72">
        <f>[2]Sheet1!BN10</f>
        <v>1549.1904287999998</v>
      </c>
      <c r="BI69" s="72">
        <f>[2]Sheet1!BO10</f>
        <v>774.59521439999992</v>
      </c>
      <c r="BJ69" s="72">
        <f>[2]Sheet1!BP10</f>
        <v>774.59521439999992</v>
      </c>
      <c r="BK69" s="72">
        <f>[2]Sheet1!BQ10</f>
        <v>774.59521439999992</v>
      </c>
      <c r="BL69" s="72">
        <f>[2]Sheet1!BR10</f>
        <v>1549.1904287999998</v>
      </c>
      <c r="BM69" s="72">
        <f>[2]Sheet1!BS10</f>
        <v>2711.0832503999995</v>
      </c>
      <c r="BN69" s="72">
        <f>[2]Sheet1!BT10</f>
        <v>4647.5712863999997</v>
      </c>
      <c r="BO69" s="72">
        <f>[2]Sheet1!BU10</f>
        <v>7358.6545367999988</v>
      </c>
      <c r="BP69" s="75">
        <f>[2]Sheet1!BV10</f>
        <v>38729.760719999998</v>
      </c>
      <c r="BQ69" s="76">
        <f t="shared" si="127"/>
        <v>3227.4800599999999</v>
      </c>
    </row>
    <row r="70" spans="1:69" ht="14.25" customHeight="1" x14ac:dyDescent="0.25">
      <c r="A70" s="19">
        <v>69</v>
      </c>
      <c r="B70" s="19">
        <v>3</v>
      </c>
      <c r="C70" s="67">
        <f>[2]Sheet1!H13</f>
        <v>4.0960000000000001</v>
      </c>
      <c r="D70" s="67">
        <f>[2]Sheet1!I13</f>
        <v>10.666666666666666</v>
      </c>
      <c r="E70" s="67">
        <f>[2]Sheet1!J13</f>
        <v>12.629333333333333</v>
      </c>
      <c r="F70" s="67">
        <f>[2]Sheet1!K13</f>
        <v>4.6079999999999997</v>
      </c>
      <c r="G70" s="67">
        <f>[2]Sheet1!L13</f>
        <v>32</v>
      </c>
      <c r="H70" s="67">
        <f>[2]Sheet1!M13</f>
        <v>62.534062499999997</v>
      </c>
      <c r="I70" s="67">
        <f>[2]Sheet1!N13</f>
        <v>62.339252336448595</v>
      </c>
      <c r="J70" s="68">
        <f>[2]Sheet1!O13</f>
        <v>32.1</v>
      </c>
      <c r="K70" s="19">
        <f>[2]Sheet1!P11</f>
        <v>85</v>
      </c>
      <c r="L70" s="19">
        <f>[2]Sheet1!Q11</f>
        <v>15</v>
      </c>
      <c r="M70" s="67">
        <f>[2]Sheet1!S11</f>
        <v>13.333333333333334</v>
      </c>
      <c r="N70" s="67">
        <f>[2]Sheet1!T11</f>
        <v>30.833333333333332</v>
      </c>
      <c r="O70" s="68">
        <f>[2]Sheet1!U11</f>
        <v>9.1666666666666661</v>
      </c>
      <c r="P70" s="67">
        <f>[2]Sheet1!V11</f>
        <v>46.666666666666664</v>
      </c>
      <c r="Q70" s="67">
        <f>[2]Sheet1!X11</f>
        <v>1083.3333333333333</v>
      </c>
      <c r="R70" s="69">
        <f t="shared" si="129"/>
        <v>34666.666666666664</v>
      </c>
      <c r="S70" s="68">
        <v>7</v>
      </c>
      <c r="T70" s="19">
        <f>[2]Sheet1!AA13</f>
        <v>2730</v>
      </c>
      <c r="U70" s="67">
        <f>[2]Sheet1!AB13</f>
        <v>2001.09</v>
      </c>
      <c r="V70" s="77">
        <f>[2]Sheet1!AC13</f>
        <v>73.3</v>
      </c>
      <c r="W70" s="19">
        <f>[2]Sheet1!AD13</f>
        <v>1971</v>
      </c>
      <c r="X70" s="71" t="s">
        <v>18</v>
      </c>
      <c r="Y70" s="72">
        <f>[2]Sheet1!AG13</f>
        <v>11.81</v>
      </c>
      <c r="Z70" s="72">
        <f>[2]Sheet1!AH13</f>
        <v>2.1269585609999999</v>
      </c>
      <c r="AA70" s="72">
        <f>[2]Sheet1!AI13</f>
        <v>1.8906298319999999</v>
      </c>
      <c r="AB70" s="72">
        <f>[2]Sheet1!AJ13</f>
        <v>1.8906298319999999</v>
      </c>
      <c r="AC70" s="72">
        <f>[2]Sheet1!AK13</f>
        <v>1.6543011029999999</v>
      </c>
      <c r="AD70" s="72">
        <f>[2]Sheet1!AL13</f>
        <v>1.6543011029999999</v>
      </c>
      <c r="AE70" s="72">
        <f>[2]Sheet1!AM13</f>
        <v>1.8906298319999999</v>
      </c>
      <c r="AF70" s="72">
        <f>[2]Sheet1!AN13</f>
        <v>2.1269585609999999</v>
      </c>
      <c r="AG70" s="72">
        <f>[2]Sheet1!AO13</f>
        <v>2.1269585609999999</v>
      </c>
      <c r="AH70" s="72">
        <f>[2]Sheet1!AP13</f>
        <v>1.8906298319999999</v>
      </c>
      <c r="AI70" s="72">
        <f>[2]Sheet1!AQ13</f>
        <v>1.6543011029999999</v>
      </c>
      <c r="AJ70" s="72">
        <f>[2]Sheet1!AR13</f>
        <v>1.8906298319999999</v>
      </c>
      <c r="AK70" s="72">
        <f>[2]Sheet1!AS13</f>
        <v>2.3632872899999997</v>
      </c>
      <c r="AL70" s="73">
        <f t="shared" si="128"/>
        <v>2.5828585999999998</v>
      </c>
      <c r="AM70" s="74">
        <f>[2]Sheet1!AT13</f>
        <v>23.632872899999999</v>
      </c>
      <c r="AN70" s="72">
        <f>[2]Sheet1!AU13</f>
        <v>285.37</v>
      </c>
      <c r="AO70" s="72">
        <f>[2]Sheet1!AV13</f>
        <v>91.368168528000012</v>
      </c>
      <c r="AP70" s="72">
        <f>[2]Sheet1!AW13</f>
        <v>79.947147462000004</v>
      </c>
      <c r="AQ70" s="72">
        <f>[2]Sheet1!AX13</f>
        <v>62.815615863000005</v>
      </c>
      <c r="AR70" s="72">
        <f>[2]Sheet1!AY13</f>
        <v>39.973573731000002</v>
      </c>
      <c r="AS70" s="72">
        <f>[2]Sheet1!AZ13</f>
        <v>22.842042132000003</v>
      </c>
      <c r="AT70" s="72">
        <f>[2]Sheet1!BA13</f>
        <v>11.421021066000002</v>
      </c>
      <c r="AU70" s="72">
        <f>[2]Sheet1!BB13</f>
        <v>11.421021066000002</v>
      </c>
      <c r="AV70" s="72">
        <f>[2]Sheet1!BC13</f>
        <v>11.421021066000002</v>
      </c>
      <c r="AW70" s="72">
        <f>[2]Sheet1!BD13</f>
        <v>22.842042132000003</v>
      </c>
      <c r="AX70" s="72">
        <f>[2]Sheet1!BE13</f>
        <v>39.973573731000002</v>
      </c>
      <c r="AY70" s="72">
        <f>[2]Sheet1!BF13</f>
        <v>68.526126396000009</v>
      </c>
      <c r="AZ70" s="72">
        <f>[2]Sheet1!BG13</f>
        <v>108.49970012700001</v>
      </c>
      <c r="BA70" s="73">
        <f t="shared" si="100"/>
        <v>47.587587775000003</v>
      </c>
      <c r="BB70" s="74">
        <f>[2]Sheet1!BH13</f>
        <v>571.05105330000004</v>
      </c>
      <c r="BC70" s="72">
        <f>[2]Sheet1!BI13</f>
        <v>62</v>
      </c>
      <c r="BD70" s="72">
        <f>[2]Sheet1!BJ13</f>
        <v>5664.8264487360002</v>
      </c>
      <c r="BE70" s="72">
        <f>[2]Sheet1!BK13</f>
        <v>4956.7231426440003</v>
      </c>
      <c r="BF70" s="72">
        <f>[2]Sheet1!BL13</f>
        <v>3894.568183506</v>
      </c>
      <c r="BG70" s="72">
        <f>[2]Sheet1!BM13</f>
        <v>2478.3615713220001</v>
      </c>
      <c r="BH70" s="72">
        <f>[2]Sheet1!BN13</f>
        <v>1416.2066121840001</v>
      </c>
      <c r="BI70" s="72">
        <f>[2]Sheet1!BO13</f>
        <v>708.10330609200003</v>
      </c>
      <c r="BJ70" s="72">
        <f>[2]Sheet1!BP13</f>
        <v>708.10330609200003</v>
      </c>
      <c r="BK70" s="72">
        <f>[2]Sheet1!BQ13</f>
        <v>708.10330609200003</v>
      </c>
      <c r="BL70" s="72">
        <f>[2]Sheet1!BR13</f>
        <v>1416.2066121840001</v>
      </c>
      <c r="BM70" s="72">
        <f>[2]Sheet1!BS13</f>
        <v>2478.3615713220001</v>
      </c>
      <c r="BN70" s="72">
        <f>[2]Sheet1!BT13</f>
        <v>4248.6198365520004</v>
      </c>
      <c r="BO70" s="72">
        <f>[2]Sheet1!BU13</f>
        <v>6726.9814078740001</v>
      </c>
      <c r="BP70" s="75">
        <f>[2]Sheet1!BV13</f>
        <v>35405.165304599999</v>
      </c>
      <c r="BQ70" s="76">
        <f t="shared" si="127"/>
        <v>2950.4304420500007</v>
      </c>
    </row>
    <row r="71" spans="1:69" ht="14.25" customHeight="1" x14ac:dyDescent="0.25">
      <c r="A71" s="19">
        <v>70</v>
      </c>
      <c r="B71" s="19">
        <v>3</v>
      </c>
      <c r="C71" s="67">
        <f>[2]Sheet1!H14</f>
        <v>4.0960000000000001</v>
      </c>
      <c r="D71" s="67">
        <f>[2]Sheet1!I14</f>
        <v>10.666666666666666</v>
      </c>
      <c r="E71" s="67">
        <f>[2]Sheet1!J14</f>
        <v>12.629333333333333</v>
      </c>
      <c r="F71" s="67">
        <f>[2]Sheet1!K14</f>
        <v>4.6079999999999997</v>
      </c>
      <c r="G71" s="67">
        <f>[2]Sheet1!L14</f>
        <v>32</v>
      </c>
      <c r="H71" s="67">
        <f>[2]Sheet1!M14</f>
        <v>61.846874999999997</v>
      </c>
      <c r="I71" s="67">
        <f>[2]Sheet1!N14</f>
        <v>61.654205607476626</v>
      </c>
      <c r="J71" s="68">
        <f>[2]Sheet1!O14</f>
        <v>32.1</v>
      </c>
      <c r="K71" s="19">
        <v>85</v>
      </c>
      <c r="L71" s="19">
        <v>15</v>
      </c>
      <c r="M71" s="19">
        <v>13</v>
      </c>
      <c r="N71" s="67">
        <v>30.833333333333332</v>
      </c>
      <c r="O71" s="68">
        <v>9.1666666666666661</v>
      </c>
      <c r="P71" s="67">
        <v>46.666666666666664</v>
      </c>
      <c r="Q71" s="19">
        <v>1083</v>
      </c>
      <c r="R71" s="69">
        <f t="shared" si="129"/>
        <v>34656</v>
      </c>
      <c r="S71" s="68">
        <v>7</v>
      </c>
      <c r="T71" s="19">
        <f>[2]Sheet1!AA14</f>
        <v>2700</v>
      </c>
      <c r="U71" s="67">
        <f>[2]Sheet1!AB14</f>
        <v>1979.1</v>
      </c>
      <c r="V71" s="77">
        <f>[2]Sheet1!AC14</f>
        <v>73.3</v>
      </c>
      <c r="W71" s="19">
        <f>[2]Sheet1!AD14</f>
        <v>1971</v>
      </c>
      <c r="X71" s="71" t="s">
        <v>18</v>
      </c>
      <c r="Y71" s="72">
        <f>[2]Sheet1!AG14</f>
        <v>11.81</v>
      </c>
      <c r="Z71" s="72">
        <f>[2]Sheet1!AH14</f>
        <v>2.1035853899999997</v>
      </c>
      <c r="AA71" s="72">
        <f>[2]Sheet1!AI14</f>
        <v>1.8698536799999999</v>
      </c>
      <c r="AB71" s="72">
        <f>[2]Sheet1!AJ14</f>
        <v>1.8698536799999999</v>
      </c>
      <c r="AC71" s="72">
        <f>[2]Sheet1!AK14</f>
        <v>1.6361219699999998</v>
      </c>
      <c r="AD71" s="72">
        <f>[2]Sheet1!AL14</f>
        <v>1.6361219699999998</v>
      </c>
      <c r="AE71" s="72">
        <f>[2]Sheet1!AM14</f>
        <v>1.8698536799999999</v>
      </c>
      <c r="AF71" s="72">
        <f>[2]Sheet1!AN14</f>
        <v>2.1035853899999997</v>
      </c>
      <c r="AG71" s="72">
        <f>[2]Sheet1!AO14</f>
        <v>2.1035853899999997</v>
      </c>
      <c r="AH71" s="72">
        <f>[2]Sheet1!AP14</f>
        <v>1.8698536799999999</v>
      </c>
      <c r="AI71" s="72">
        <f>[2]Sheet1!AQ14</f>
        <v>1.6361219699999998</v>
      </c>
      <c r="AJ71" s="72">
        <f>[2]Sheet1!AR14</f>
        <v>1.8698536799999999</v>
      </c>
      <c r="AK71" s="72">
        <f>[2]Sheet1!AS14</f>
        <v>2.3373170999999999</v>
      </c>
      <c r="AL71" s="73">
        <f t="shared" si="128"/>
        <v>1.9300179534999995</v>
      </c>
      <c r="AM71" s="74">
        <f>[2]Sheet1!AT14</f>
        <v>23.373170999999999</v>
      </c>
      <c r="AN71" s="72">
        <f>[2]Sheet1!AU14</f>
        <v>285.37</v>
      </c>
      <c r="AO71" s="72">
        <f>[2]Sheet1!AV14</f>
        <v>90.364122719999997</v>
      </c>
      <c r="AP71" s="72">
        <f>[2]Sheet1!AW14</f>
        <v>79.068607380000003</v>
      </c>
      <c r="AQ71" s="72">
        <f>[2]Sheet1!AX14</f>
        <v>62.125334369999997</v>
      </c>
      <c r="AR71" s="72">
        <f>[2]Sheet1!AY14</f>
        <v>39.534303690000002</v>
      </c>
      <c r="AS71" s="72">
        <f>[2]Sheet1!AZ14</f>
        <v>22.591030679999999</v>
      </c>
      <c r="AT71" s="72">
        <f>[2]Sheet1!BA14</f>
        <v>11.29551534</v>
      </c>
      <c r="AU71" s="72">
        <f>[2]Sheet1!BB14</f>
        <v>11.29551534</v>
      </c>
      <c r="AV71" s="72">
        <f>[2]Sheet1!BC14</f>
        <v>11.29551534</v>
      </c>
      <c r="AW71" s="72">
        <f>[2]Sheet1!BD14</f>
        <v>22.591030679999999</v>
      </c>
      <c r="AX71" s="72">
        <f>[2]Sheet1!BE14</f>
        <v>39.534303690000002</v>
      </c>
      <c r="AY71" s="72">
        <f>[2]Sheet1!BF14</f>
        <v>67.773092039999995</v>
      </c>
      <c r="AZ71" s="72">
        <f>[2]Sheet1!BG14</f>
        <v>107.30739573</v>
      </c>
      <c r="BA71" s="73">
        <f t="shared" si="100"/>
        <v>47.064647250000007</v>
      </c>
      <c r="BB71" s="74">
        <f>[2]Sheet1!BH14</f>
        <v>564.77576699999997</v>
      </c>
      <c r="BC71" s="72">
        <f>[2]Sheet1!BI14</f>
        <v>62</v>
      </c>
      <c r="BD71" s="72">
        <f>[2]Sheet1!BJ14</f>
        <v>5602.5756086399997</v>
      </c>
      <c r="BE71" s="72">
        <f>[2]Sheet1!BK14</f>
        <v>4902.2536575599997</v>
      </c>
      <c r="BF71" s="72">
        <f>[2]Sheet1!BL14</f>
        <v>3851.7707309399998</v>
      </c>
      <c r="BG71" s="72">
        <f>[2]Sheet1!BM14</f>
        <v>2451.1268287799999</v>
      </c>
      <c r="BH71" s="72">
        <f>[2]Sheet1!BN14</f>
        <v>1400.6439021599999</v>
      </c>
      <c r="BI71" s="72">
        <f>[2]Sheet1!BO14</f>
        <v>700.32195107999996</v>
      </c>
      <c r="BJ71" s="72">
        <f>[2]Sheet1!BP14</f>
        <v>700.32195107999996</v>
      </c>
      <c r="BK71" s="72">
        <f>[2]Sheet1!BQ14</f>
        <v>700.32195107999996</v>
      </c>
      <c r="BL71" s="72">
        <f>[2]Sheet1!BR14</f>
        <v>1400.6439021599999</v>
      </c>
      <c r="BM71" s="72">
        <f>[2]Sheet1!BS14</f>
        <v>2451.1268287799999</v>
      </c>
      <c r="BN71" s="72">
        <f>[2]Sheet1!BT14</f>
        <v>4201.9317064799998</v>
      </c>
      <c r="BO71" s="72">
        <f>[2]Sheet1!BU14</f>
        <v>6653.0585352599992</v>
      </c>
      <c r="BP71" s="75">
        <f>[2]Sheet1!BV14</f>
        <v>35016.097554</v>
      </c>
      <c r="BQ71" s="76">
        <f t="shared" si="127"/>
        <v>2918.0081295000005</v>
      </c>
    </row>
    <row r="72" spans="1:69" ht="14.25" customHeight="1" x14ac:dyDescent="0.25">
      <c r="A72" s="19">
        <v>71</v>
      </c>
      <c r="B72" s="19">
        <v>3</v>
      </c>
      <c r="C72" s="67">
        <f>[2]Sheet1!H15</f>
        <v>4.0960000000000001</v>
      </c>
      <c r="D72" s="67">
        <f>[2]Sheet1!I15</f>
        <v>10.666666666666666</v>
      </c>
      <c r="E72" s="67">
        <f>[2]Sheet1!J15</f>
        <v>12.629333333333333</v>
      </c>
      <c r="F72" s="67">
        <f>[2]Sheet1!K15</f>
        <v>4.6079999999999997</v>
      </c>
      <c r="G72" s="67">
        <f>[2]Sheet1!L15</f>
        <v>32</v>
      </c>
      <c r="H72" s="67">
        <f>[2]Sheet1!M15</f>
        <v>61.617812499999999</v>
      </c>
      <c r="I72" s="67">
        <f>[2]Sheet1!N15</f>
        <v>61.425856697819313</v>
      </c>
      <c r="J72" s="68">
        <f>[2]Sheet1!O15</f>
        <v>32.1</v>
      </c>
      <c r="K72" s="19">
        <f>[2]Sheet1!P13</f>
        <v>85</v>
      </c>
      <c r="L72" s="19">
        <f>[2]Sheet1!Q13</f>
        <v>15</v>
      </c>
      <c r="M72" s="19">
        <f>[2]Sheet1!S13</f>
        <v>13</v>
      </c>
      <c r="N72" s="67">
        <v>30.833333333333332</v>
      </c>
      <c r="O72" s="68">
        <f>[2]Sheet1!U13</f>
        <v>9</v>
      </c>
      <c r="P72" s="67">
        <v>46.666666666666664</v>
      </c>
      <c r="Q72" s="19">
        <f>[2]Sheet1!X13</f>
        <v>1083</v>
      </c>
      <c r="R72" s="69">
        <f t="shared" si="129"/>
        <v>34656</v>
      </c>
      <c r="S72" s="68">
        <f>[2]Sheet1!Y13</f>
        <v>7</v>
      </c>
      <c r="T72" s="19">
        <f>[2]Sheet1!AA15</f>
        <v>2690</v>
      </c>
      <c r="U72" s="67">
        <f>[2]Sheet1!AB15</f>
        <v>1971.77</v>
      </c>
      <c r="V72" s="77">
        <f>[2]Sheet1!AC15</f>
        <v>73.3</v>
      </c>
      <c r="W72" s="19">
        <f>[2]Sheet1!AD15</f>
        <v>1971</v>
      </c>
      <c r="X72" s="71" t="s">
        <v>18</v>
      </c>
      <c r="Y72" s="72">
        <f>[2]Sheet1!AG15</f>
        <v>11.81</v>
      </c>
      <c r="Z72" s="72">
        <f>[2]Sheet1!AH15</f>
        <v>2.0957943330000002</v>
      </c>
      <c r="AA72" s="72">
        <f>[2]Sheet1!AI15</f>
        <v>1.862928296</v>
      </c>
      <c r="AB72" s="72">
        <f>[2]Sheet1!AJ15</f>
        <v>1.862928296</v>
      </c>
      <c r="AC72" s="72">
        <f>[2]Sheet1!AK15</f>
        <v>1.630062259</v>
      </c>
      <c r="AD72" s="72">
        <f>[2]Sheet1!AL15</f>
        <v>1.630062259</v>
      </c>
      <c r="AE72" s="72">
        <f>[2]Sheet1!AM15</f>
        <v>1.862928296</v>
      </c>
      <c r="AF72" s="72">
        <f>[2]Sheet1!AN15</f>
        <v>2.0957943330000002</v>
      </c>
      <c r="AG72" s="72">
        <f>[2]Sheet1!AO15</f>
        <v>2.0957943330000002</v>
      </c>
      <c r="AH72" s="72">
        <f>[2]Sheet1!AP15</f>
        <v>1.862928296</v>
      </c>
      <c r="AI72" s="72">
        <f>[2]Sheet1!AQ15</f>
        <v>1.630062259</v>
      </c>
      <c r="AJ72" s="72">
        <f>[2]Sheet1!AR15</f>
        <v>1.862928296</v>
      </c>
      <c r="AK72" s="72">
        <f>[2]Sheet1!AS15</f>
        <v>2.3286603700000001</v>
      </c>
      <c r="AL72" s="73">
        <f t="shared" si="128"/>
        <v>1.9088089649999997</v>
      </c>
      <c r="AM72" s="74">
        <f>[2]Sheet1!AT15</f>
        <v>23.286603700000001</v>
      </c>
      <c r="AN72" s="72">
        <f>[2]Sheet1!AU15</f>
        <v>285.37</v>
      </c>
      <c r="AO72" s="72">
        <f>[2]Sheet1!AV15</f>
        <v>90.029440784000016</v>
      </c>
      <c r="AP72" s="72">
        <f>[2]Sheet1!AW15</f>
        <v>78.775760686000012</v>
      </c>
      <c r="AQ72" s="72">
        <f>[2]Sheet1!AX15</f>
        <v>61.895240539000014</v>
      </c>
      <c r="AR72" s="72">
        <f>[2]Sheet1!AY15</f>
        <v>39.387880343000006</v>
      </c>
      <c r="AS72" s="72">
        <f>[2]Sheet1!AZ15</f>
        <v>22.507360196000004</v>
      </c>
      <c r="AT72" s="72">
        <f>[2]Sheet1!BA15</f>
        <v>11.253680098000002</v>
      </c>
      <c r="AU72" s="72">
        <f>[2]Sheet1!BB15</f>
        <v>11.253680098000002</v>
      </c>
      <c r="AV72" s="72">
        <f>[2]Sheet1!BC15</f>
        <v>11.253680098000002</v>
      </c>
      <c r="AW72" s="72">
        <f>[2]Sheet1!BD15</f>
        <v>22.507360196000004</v>
      </c>
      <c r="AX72" s="72">
        <f>[2]Sheet1!BE15</f>
        <v>39.387880343000006</v>
      </c>
      <c r="AY72" s="72">
        <f>[2]Sheet1!BF15</f>
        <v>67.522080588000009</v>
      </c>
      <c r="AZ72" s="72">
        <f>[2]Sheet1!BG15</f>
        <v>106.90996093100001</v>
      </c>
      <c r="BA72" s="73">
        <f t="shared" si="100"/>
        <v>46.890333741666673</v>
      </c>
      <c r="BB72" s="74">
        <f>[2]Sheet1!BH15</f>
        <v>562.6840049000001</v>
      </c>
      <c r="BC72" s="72">
        <f>[2]Sheet1!BI15</f>
        <v>62</v>
      </c>
      <c r="BD72" s="72">
        <f>[2]Sheet1!BJ15</f>
        <v>5581.8253286080017</v>
      </c>
      <c r="BE72" s="72">
        <f>[2]Sheet1!BK15</f>
        <v>4884.0971625320017</v>
      </c>
      <c r="BF72" s="72">
        <f>[2]Sheet1!BL15</f>
        <v>3837.5049134180013</v>
      </c>
      <c r="BG72" s="72">
        <f>[2]Sheet1!BM15</f>
        <v>2442.0485812660008</v>
      </c>
      <c r="BH72" s="72">
        <f>[2]Sheet1!BN15</f>
        <v>1395.4563321520004</v>
      </c>
      <c r="BI72" s="72">
        <f>[2]Sheet1!BO15</f>
        <v>697.72816607600021</v>
      </c>
      <c r="BJ72" s="72">
        <f>[2]Sheet1!BP15</f>
        <v>697.72816607600021</v>
      </c>
      <c r="BK72" s="72">
        <f>[2]Sheet1!BQ15</f>
        <v>697.72816607600021</v>
      </c>
      <c r="BL72" s="72">
        <f>[2]Sheet1!BR15</f>
        <v>1395.4563321520004</v>
      </c>
      <c r="BM72" s="72">
        <f>[2]Sheet1!BS15</f>
        <v>2442.0485812660008</v>
      </c>
      <c r="BN72" s="72">
        <f>[2]Sheet1!BT15</f>
        <v>4186.3689964560017</v>
      </c>
      <c r="BO72" s="72">
        <f>[2]Sheet1!BU15</f>
        <v>6628.4175777220016</v>
      </c>
      <c r="BP72" s="75">
        <f>[2]Sheet1!BV15</f>
        <v>34886.40830380001</v>
      </c>
      <c r="BQ72" s="76">
        <f t="shared" si="127"/>
        <v>2907.2006919833348</v>
      </c>
    </row>
    <row r="73" spans="1:69" ht="14.25" customHeight="1" x14ac:dyDescent="0.25">
      <c r="A73" s="19">
        <v>72</v>
      </c>
      <c r="B73" s="19">
        <v>3</v>
      </c>
      <c r="C73" s="67">
        <f>[2]Sheet1!H16</f>
        <v>2.56</v>
      </c>
      <c r="D73" s="67">
        <f>[2]Sheet1!I16</f>
        <v>6.6666666666666661</v>
      </c>
      <c r="E73" s="67">
        <f>[2]Sheet1!J16</f>
        <v>7.8933333333333335</v>
      </c>
      <c r="F73" s="67">
        <f>[2]Sheet1!K16</f>
        <v>2.88</v>
      </c>
      <c r="G73" s="67">
        <f>[2]Sheet1!L16</f>
        <v>20</v>
      </c>
      <c r="H73" s="67">
        <f>[2]Sheet1!M16</f>
        <v>45.445999999999998</v>
      </c>
      <c r="I73" s="67">
        <f>[2]Sheet1!N16</f>
        <v>28.315264797507787</v>
      </c>
      <c r="J73" s="68">
        <f>[2]Sheet1!O16</f>
        <v>32.1</v>
      </c>
      <c r="K73" s="19">
        <f>[2]Sheet1!P14</f>
        <v>85</v>
      </c>
      <c r="L73" s="19">
        <f>[2]Sheet1!Q14</f>
        <v>15</v>
      </c>
      <c r="M73" s="19">
        <f>[2]Sheet1!S14</f>
        <v>13</v>
      </c>
      <c r="N73" s="67">
        <v>30.833333333333332</v>
      </c>
      <c r="O73" s="68">
        <f>[2]Sheet1!U14</f>
        <v>9</v>
      </c>
      <c r="P73" s="67">
        <v>46.666666666666664</v>
      </c>
      <c r="Q73" s="19">
        <f>[2]Sheet1!X14</f>
        <v>1083</v>
      </c>
      <c r="R73" s="69">
        <f t="shared" si="129"/>
        <v>21660</v>
      </c>
      <c r="S73" s="68">
        <f>[2]Sheet1!Y14</f>
        <v>7</v>
      </c>
      <c r="T73" s="19">
        <f>[2]Sheet1!AA16</f>
        <v>1240</v>
      </c>
      <c r="U73" s="67">
        <f>[2]Sheet1!AB16</f>
        <v>908.92</v>
      </c>
      <c r="V73" s="77">
        <f>[2]Sheet1!AC16</f>
        <v>73.3</v>
      </c>
      <c r="W73" s="19">
        <f>[2]Sheet1!AD16</f>
        <v>1967</v>
      </c>
      <c r="X73" s="71" t="s">
        <v>18</v>
      </c>
      <c r="Y73" s="72">
        <f>[2]Sheet1!AG16</f>
        <v>11.81</v>
      </c>
      <c r="Z73" s="72">
        <f>[2]Sheet1!AH16</f>
        <v>0.96609106800000011</v>
      </c>
      <c r="AA73" s="72">
        <f>[2]Sheet1!AI16</f>
        <v>0.85874761600000005</v>
      </c>
      <c r="AB73" s="72">
        <f>[2]Sheet1!AJ16</f>
        <v>0.85874761600000005</v>
      </c>
      <c r="AC73" s="72">
        <f>[2]Sheet1!AK16</f>
        <v>0.75140416399999999</v>
      </c>
      <c r="AD73" s="72">
        <f>[2]Sheet1!AL16</f>
        <v>0.75140416399999999</v>
      </c>
      <c r="AE73" s="72">
        <f>[2]Sheet1!AM16</f>
        <v>0.85874761600000005</v>
      </c>
      <c r="AF73" s="72">
        <f>[2]Sheet1!AN16</f>
        <v>0.96609106800000011</v>
      </c>
      <c r="AG73" s="72">
        <f>[2]Sheet1!AO16</f>
        <v>0.96609106800000011</v>
      </c>
      <c r="AH73" s="72">
        <f>[2]Sheet1!AP16</f>
        <v>0.85874761600000005</v>
      </c>
      <c r="AI73" s="72">
        <f>[2]Sheet1!AQ16</f>
        <v>0.75140416399999999</v>
      </c>
      <c r="AJ73" s="72">
        <f>[2]Sheet1!AR16</f>
        <v>0.85874761600000005</v>
      </c>
      <c r="AK73" s="72">
        <f>[2]Sheet1!AS16</f>
        <v>1.0734345200000002</v>
      </c>
      <c r="AL73" s="73">
        <f t="shared" si="128"/>
        <v>1.9017393021666669</v>
      </c>
      <c r="AM73" s="74">
        <f>[2]Sheet1!AT16</f>
        <v>10.7343452</v>
      </c>
      <c r="AN73" s="72">
        <f>[2]Sheet1!AU16</f>
        <v>285.37</v>
      </c>
      <c r="AO73" s="72">
        <f>[2]Sheet1!AV16</f>
        <v>41.500560063999998</v>
      </c>
      <c r="AP73" s="72">
        <f>[2]Sheet1!AW16</f>
        <v>36.312990055999997</v>
      </c>
      <c r="AQ73" s="72">
        <f>[2]Sheet1!AX16</f>
        <v>28.531635043999998</v>
      </c>
      <c r="AR73" s="72">
        <f>[2]Sheet1!AY16</f>
        <v>18.156495027999998</v>
      </c>
      <c r="AS73" s="72">
        <f>[2]Sheet1!AZ16</f>
        <v>10.375140016</v>
      </c>
      <c r="AT73" s="72">
        <f>[2]Sheet1!BA16</f>
        <v>5.1875700079999998</v>
      </c>
      <c r="AU73" s="72">
        <f>[2]Sheet1!BB16</f>
        <v>5.1875700079999998</v>
      </c>
      <c r="AV73" s="72">
        <f>[2]Sheet1!BC16</f>
        <v>5.1875700079999998</v>
      </c>
      <c r="AW73" s="72">
        <f>[2]Sheet1!BD16</f>
        <v>10.375140016</v>
      </c>
      <c r="AX73" s="72">
        <f>[2]Sheet1!BE16</f>
        <v>18.156495027999998</v>
      </c>
      <c r="AY73" s="72">
        <f>[2]Sheet1!BF16</f>
        <v>31.125420047999999</v>
      </c>
      <c r="AZ73" s="72">
        <f>[2]Sheet1!BG16</f>
        <v>49.281915075999997</v>
      </c>
      <c r="BA73" s="73">
        <f t="shared" si="100"/>
        <v>21.61487503333333</v>
      </c>
      <c r="BB73" s="74">
        <f>[2]Sheet1!BH16</f>
        <v>259.37850040000001</v>
      </c>
      <c r="BC73" s="72">
        <f>[2]Sheet1!BI16</f>
        <v>62</v>
      </c>
      <c r="BD73" s="72">
        <f>[2]Sheet1!BJ16</f>
        <v>2573.034723968</v>
      </c>
      <c r="BE73" s="72">
        <f>[2]Sheet1!BK16</f>
        <v>2251.4053834719998</v>
      </c>
      <c r="BF73" s="72">
        <f>[2]Sheet1!BL16</f>
        <v>1768.961372728</v>
      </c>
      <c r="BG73" s="72">
        <f>[2]Sheet1!BM16</f>
        <v>1125.7026917359999</v>
      </c>
      <c r="BH73" s="72">
        <f>[2]Sheet1!BN16</f>
        <v>643.258680992</v>
      </c>
      <c r="BI73" s="72">
        <f>[2]Sheet1!BO16</f>
        <v>321.629340496</v>
      </c>
      <c r="BJ73" s="72">
        <f>[2]Sheet1!BP16</f>
        <v>321.629340496</v>
      </c>
      <c r="BK73" s="72">
        <f>[2]Sheet1!BQ16</f>
        <v>321.629340496</v>
      </c>
      <c r="BL73" s="72">
        <f>[2]Sheet1!BR16</f>
        <v>643.258680992</v>
      </c>
      <c r="BM73" s="72">
        <f>[2]Sheet1!BS16</f>
        <v>1125.7026917359999</v>
      </c>
      <c r="BN73" s="72">
        <f>[2]Sheet1!BT16</f>
        <v>1929.7760429760001</v>
      </c>
      <c r="BO73" s="72">
        <f>[2]Sheet1!BU16</f>
        <v>3055.478734712</v>
      </c>
      <c r="BP73" s="75">
        <f>[2]Sheet1!BV16</f>
        <v>16081.4670248</v>
      </c>
      <c r="BQ73" s="76">
        <f t="shared" si="127"/>
        <v>1340.1222520666665</v>
      </c>
    </row>
    <row r="74" spans="1:69" ht="14.25" customHeight="1" x14ac:dyDescent="0.25">
      <c r="A74" s="19">
        <v>73</v>
      </c>
      <c r="B74" s="19">
        <v>3</v>
      </c>
      <c r="C74" s="67">
        <f>[2]Sheet1!H17</f>
        <v>8.4480000000000004</v>
      </c>
      <c r="D74" s="67">
        <f>[2]Sheet1!I17</f>
        <v>22</v>
      </c>
      <c r="E74" s="67">
        <f>[2]Sheet1!J17</f>
        <v>26.047999999999998</v>
      </c>
      <c r="F74" s="67">
        <f>[2]Sheet1!K17</f>
        <v>9.5039999999999996</v>
      </c>
      <c r="G74" s="67">
        <f>[2]Sheet1!L17</f>
        <v>66</v>
      </c>
      <c r="H74" s="67">
        <f>[2]Sheet1!M17</f>
        <v>41.147954545454546</v>
      </c>
      <c r="I74" s="67">
        <f>[2]Sheet1!N17</f>
        <v>84.603271028037369</v>
      </c>
      <c r="J74" s="68">
        <f>[2]Sheet1!O17</f>
        <v>32.1</v>
      </c>
      <c r="K74" s="19">
        <f>[2]Sheet1!P15</f>
        <v>85</v>
      </c>
      <c r="L74" s="19">
        <f>[2]Sheet1!Q15</f>
        <v>15</v>
      </c>
      <c r="M74" s="19">
        <f>[2]Sheet1!S15</f>
        <v>13</v>
      </c>
      <c r="N74" s="67">
        <v>30.833333333333332</v>
      </c>
      <c r="O74" s="68">
        <f>[2]Sheet1!U15</f>
        <v>9</v>
      </c>
      <c r="P74" s="67">
        <v>46.6666666666667</v>
      </c>
      <c r="Q74" s="19">
        <f>[2]Sheet1!X15</f>
        <v>1083</v>
      </c>
      <c r="R74" s="69">
        <f t="shared" si="129"/>
        <v>71478</v>
      </c>
      <c r="S74" s="68">
        <f>[2]Sheet1!Y15</f>
        <v>7</v>
      </c>
      <c r="T74" s="19">
        <f>[2]Sheet1!AA17</f>
        <v>3705</v>
      </c>
      <c r="U74" s="67">
        <f>[2]Sheet1!AB17</f>
        <v>2715.7649999999999</v>
      </c>
      <c r="V74" s="77">
        <f>[2]Sheet1!AC17</f>
        <v>73.3</v>
      </c>
      <c r="W74" s="19">
        <f>[2]Sheet1!AD17</f>
        <v>1975</v>
      </c>
      <c r="X74" s="71" t="s">
        <v>18</v>
      </c>
      <c r="Y74" s="72">
        <f>[2]Sheet1!AG17</f>
        <v>11.81</v>
      </c>
      <c r="Z74" s="72">
        <f>[2]Sheet1!AH17</f>
        <v>2.8865866185000004</v>
      </c>
      <c r="AA74" s="72">
        <f>[2]Sheet1!AI17</f>
        <v>2.5658547720000002</v>
      </c>
      <c r="AB74" s="72">
        <f>[2]Sheet1!AJ17</f>
        <v>2.5658547720000002</v>
      </c>
      <c r="AC74" s="72">
        <f>[2]Sheet1!AK17</f>
        <v>2.2451229255</v>
      </c>
      <c r="AD74" s="72">
        <f>[2]Sheet1!AL17</f>
        <v>2.2451229255</v>
      </c>
      <c r="AE74" s="72">
        <f>[2]Sheet1!AM17</f>
        <v>2.5658547720000002</v>
      </c>
      <c r="AF74" s="72">
        <f>[2]Sheet1!AN17</f>
        <v>2.8865866185000004</v>
      </c>
      <c r="AG74" s="72">
        <f>[2]Sheet1!AO17</f>
        <v>2.8865866185000004</v>
      </c>
      <c r="AH74" s="72">
        <f>[2]Sheet1!AP17</f>
        <v>2.5658547720000002</v>
      </c>
      <c r="AI74" s="72">
        <f>[2]Sheet1!AQ17</f>
        <v>2.2451229255</v>
      </c>
      <c r="AJ74" s="72">
        <f>[2]Sheet1!AR17</f>
        <v>2.5658547720000002</v>
      </c>
      <c r="AK74" s="72">
        <f>[2]Sheet1!AS17</f>
        <v>3.2073184650000002</v>
      </c>
      <c r="AL74" s="73">
        <f t="shared" si="128"/>
        <v>0.87663819133333354</v>
      </c>
      <c r="AM74" s="74">
        <f>[2]Sheet1!AT17</f>
        <v>32.073184650000002</v>
      </c>
      <c r="AN74" s="72">
        <f>[2]Sheet1!AU17</f>
        <v>285.37</v>
      </c>
      <c r="AO74" s="72">
        <f>[2]Sheet1!AV17</f>
        <v>123.99965728799998</v>
      </c>
      <c r="AP74" s="72">
        <f>[2]Sheet1!AW17</f>
        <v>108.49970012699998</v>
      </c>
      <c r="AQ74" s="72">
        <f>[2]Sheet1!AX17</f>
        <v>85.249764385499986</v>
      </c>
      <c r="AR74" s="72">
        <f>[2]Sheet1!AY17</f>
        <v>54.249850063499991</v>
      </c>
      <c r="AS74" s="72">
        <f>[2]Sheet1!AZ17</f>
        <v>30.999914321999995</v>
      </c>
      <c r="AT74" s="72">
        <f>[2]Sheet1!BA17</f>
        <v>15.499957160999998</v>
      </c>
      <c r="AU74" s="72">
        <f>[2]Sheet1!BB17</f>
        <v>15.499957160999998</v>
      </c>
      <c r="AV74" s="72">
        <f>[2]Sheet1!BC17</f>
        <v>15.499957160999998</v>
      </c>
      <c r="AW74" s="72">
        <f>[2]Sheet1!BD17</f>
        <v>30.999914321999995</v>
      </c>
      <c r="AX74" s="72">
        <f>[2]Sheet1!BE17</f>
        <v>54.249850063499991</v>
      </c>
      <c r="AY74" s="72">
        <f>[2]Sheet1!BF17</f>
        <v>92.999742965999985</v>
      </c>
      <c r="AZ74" s="72">
        <f>[2]Sheet1!BG17</f>
        <v>147.24959302949998</v>
      </c>
      <c r="BA74" s="73">
        <f t="shared" si="100"/>
        <v>64.58315483749999</v>
      </c>
      <c r="BB74" s="74">
        <f>[2]Sheet1!BH17</f>
        <v>774.99785804999988</v>
      </c>
      <c r="BC74" s="72">
        <f>[2]Sheet1!BI17</f>
        <v>62</v>
      </c>
      <c r="BD74" s="72">
        <f>[2]Sheet1!BJ17</f>
        <v>7687.9787518559988</v>
      </c>
      <c r="BE74" s="72">
        <f>[2]Sheet1!BK17</f>
        <v>6726.9814078739992</v>
      </c>
      <c r="BF74" s="72">
        <f>[2]Sheet1!BL17</f>
        <v>5285.4853919009993</v>
      </c>
      <c r="BG74" s="72">
        <f>[2]Sheet1!BM17</f>
        <v>3363.4907039369996</v>
      </c>
      <c r="BH74" s="72">
        <f>[2]Sheet1!BN17</f>
        <v>1921.9946879639997</v>
      </c>
      <c r="BI74" s="72">
        <f>[2]Sheet1!BO17</f>
        <v>960.99734398199985</v>
      </c>
      <c r="BJ74" s="72">
        <f>[2]Sheet1!BP17</f>
        <v>960.99734398199985</v>
      </c>
      <c r="BK74" s="72">
        <f>[2]Sheet1!BQ17</f>
        <v>960.99734398199985</v>
      </c>
      <c r="BL74" s="72">
        <f>[2]Sheet1!BR17</f>
        <v>1921.9946879639997</v>
      </c>
      <c r="BM74" s="72">
        <f>[2]Sheet1!BS17</f>
        <v>3363.4907039369996</v>
      </c>
      <c r="BN74" s="72">
        <f>[2]Sheet1!BT17</f>
        <v>5765.9840638919995</v>
      </c>
      <c r="BO74" s="72">
        <f>[2]Sheet1!BU17</f>
        <v>9129.4747678289987</v>
      </c>
      <c r="BP74" s="75">
        <f>[2]Sheet1!BV17</f>
        <v>48049.867199099994</v>
      </c>
      <c r="BQ74" s="76">
        <f t="shared" si="127"/>
        <v>4004.1555999249995</v>
      </c>
    </row>
    <row r="75" spans="1:69" ht="14.25" customHeight="1" x14ac:dyDescent="0.25">
      <c r="A75" s="19">
        <v>74</v>
      </c>
      <c r="B75" s="19">
        <v>3</v>
      </c>
      <c r="C75" s="67">
        <f>[2]Sheet1!H18</f>
        <v>16.896000000000001</v>
      </c>
      <c r="D75" s="67">
        <f>[2]Sheet1!I18</f>
        <v>44</v>
      </c>
      <c r="E75" s="67">
        <f>[2]Sheet1!J18</f>
        <v>52.095999999999997</v>
      </c>
      <c r="F75" s="67">
        <f>[2]Sheet1!K18</f>
        <v>19.007999999999999</v>
      </c>
      <c r="G75" s="67">
        <f>[2]Sheet1!L18</f>
        <v>132</v>
      </c>
      <c r="H75" s="67">
        <f>[2]Sheet1!M18</f>
        <v>41.147954545454546</v>
      </c>
      <c r="I75" s="67">
        <f>[2]Sheet1!N18</f>
        <v>169.20654205607474</v>
      </c>
      <c r="J75" s="68">
        <f>[2]Sheet1!O18</f>
        <v>32.1</v>
      </c>
      <c r="K75" s="19">
        <f>[2]Sheet1!P16</f>
        <v>85</v>
      </c>
      <c r="L75" s="19">
        <f>[2]Sheet1!Q16</f>
        <v>15</v>
      </c>
      <c r="M75" s="19">
        <f>[2]Sheet1!S16</f>
        <v>13</v>
      </c>
      <c r="N75" s="67">
        <v>30.833333333333332</v>
      </c>
      <c r="O75" s="68">
        <f>[2]Sheet1!U16</f>
        <v>9</v>
      </c>
      <c r="P75" s="67">
        <v>46.6666666666667</v>
      </c>
      <c r="Q75" s="19">
        <f>[2]Sheet1!X16</f>
        <v>1083</v>
      </c>
      <c r="R75" s="69">
        <f t="shared" si="129"/>
        <v>142956</v>
      </c>
      <c r="S75" s="68">
        <f>[2]Sheet1!Y16</f>
        <v>7</v>
      </c>
      <c r="T75" s="19">
        <f>[2]Sheet1!AA18</f>
        <v>7410</v>
      </c>
      <c r="U75" s="67">
        <f>[2]Sheet1!AB18</f>
        <v>5431.53</v>
      </c>
      <c r="V75" s="77">
        <f>[2]Sheet1!AC18</f>
        <v>73.3</v>
      </c>
      <c r="W75" s="19">
        <f>[2]Sheet1!AD18</f>
        <v>1976</v>
      </c>
      <c r="X75" s="71" t="s">
        <v>18</v>
      </c>
      <c r="Y75" s="72">
        <f>[2]Sheet1!AG18</f>
        <v>11.81</v>
      </c>
      <c r="Z75" s="72">
        <f>[2]Sheet1!AH18</f>
        <v>5.7731732370000008</v>
      </c>
      <c r="AA75" s="72">
        <f>[2]Sheet1!AI18</f>
        <v>5.1317095440000005</v>
      </c>
      <c r="AB75" s="72">
        <f>[2]Sheet1!AJ18</f>
        <v>5.1317095440000005</v>
      </c>
      <c r="AC75" s="72">
        <f>[2]Sheet1!AK18</f>
        <v>4.4902458510000001</v>
      </c>
      <c r="AD75" s="72">
        <f>[2]Sheet1!AL18</f>
        <v>4.4902458510000001</v>
      </c>
      <c r="AE75" s="72">
        <f>[2]Sheet1!AM18</f>
        <v>5.1317095440000005</v>
      </c>
      <c r="AF75" s="72">
        <f>[2]Sheet1!AN18</f>
        <v>5.7731732370000008</v>
      </c>
      <c r="AG75" s="72">
        <f>[2]Sheet1!AO18</f>
        <v>5.7731732370000008</v>
      </c>
      <c r="AH75" s="72">
        <f>[2]Sheet1!AP18</f>
        <v>5.1317095440000005</v>
      </c>
      <c r="AI75" s="72">
        <f>[2]Sheet1!AQ18</f>
        <v>4.4902458510000001</v>
      </c>
      <c r="AJ75" s="72">
        <f>[2]Sheet1!AR18</f>
        <v>5.1317095440000005</v>
      </c>
      <c r="AK75" s="72">
        <f>[2]Sheet1!AS18</f>
        <v>6.4146369300000003</v>
      </c>
      <c r="AL75" s="73">
        <f t="shared" si="128"/>
        <v>2.6193100797500004</v>
      </c>
      <c r="AM75" s="74">
        <f>[2]Sheet1!AT18</f>
        <v>64.146369300000003</v>
      </c>
      <c r="AN75" s="72">
        <f>[2]Sheet1!AU18</f>
        <v>285.37</v>
      </c>
      <c r="AO75" s="72">
        <f>[2]Sheet1!AV18</f>
        <v>247.99931457599996</v>
      </c>
      <c r="AP75" s="72">
        <f>[2]Sheet1!AW18</f>
        <v>216.99940025399997</v>
      </c>
      <c r="AQ75" s="72">
        <f>[2]Sheet1!AX18</f>
        <v>170.49952877099997</v>
      </c>
      <c r="AR75" s="72">
        <f>[2]Sheet1!AY18</f>
        <v>108.49970012699998</v>
      </c>
      <c r="AS75" s="72">
        <f>[2]Sheet1!AZ18</f>
        <v>61.99982864399999</v>
      </c>
      <c r="AT75" s="72">
        <f>[2]Sheet1!BA18</f>
        <v>30.999914321999995</v>
      </c>
      <c r="AU75" s="72">
        <f>[2]Sheet1!BB18</f>
        <v>30.999914321999995</v>
      </c>
      <c r="AV75" s="72">
        <f>[2]Sheet1!BC18</f>
        <v>30.999914321999995</v>
      </c>
      <c r="AW75" s="72">
        <f>[2]Sheet1!BD18</f>
        <v>61.99982864399999</v>
      </c>
      <c r="AX75" s="72">
        <f>[2]Sheet1!BE18</f>
        <v>108.49970012699998</v>
      </c>
      <c r="AY75" s="72">
        <f>[2]Sheet1!BF18</f>
        <v>185.99948593199997</v>
      </c>
      <c r="AZ75" s="72">
        <f>[2]Sheet1!BG18</f>
        <v>294.49918605899995</v>
      </c>
      <c r="BA75" s="73">
        <f t="shared" si="100"/>
        <v>129.16630967499998</v>
      </c>
      <c r="BB75" s="74">
        <f>[2]Sheet1!BH18</f>
        <v>1549.9957160999998</v>
      </c>
      <c r="BC75" s="72">
        <f>[2]Sheet1!BI18</f>
        <v>62</v>
      </c>
      <c r="BD75" s="72">
        <f>[2]Sheet1!BJ18</f>
        <v>15375.957503711998</v>
      </c>
      <c r="BE75" s="72">
        <f>[2]Sheet1!BK18</f>
        <v>13453.962815747998</v>
      </c>
      <c r="BF75" s="72">
        <f>[2]Sheet1!BL18</f>
        <v>10570.970783801999</v>
      </c>
      <c r="BG75" s="72">
        <f>[2]Sheet1!BM18</f>
        <v>6726.9814078739992</v>
      </c>
      <c r="BH75" s="72">
        <f>[2]Sheet1!BN18</f>
        <v>3843.9893759279994</v>
      </c>
      <c r="BI75" s="72">
        <f>[2]Sheet1!BO18</f>
        <v>1921.9946879639997</v>
      </c>
      <c r="BJ75" s="72">
        <f>[2]Sheet1!BP18</f>
        <v>1921.9946879639997</v>
      </c>
      <c r="BK75" s="72">
        <f>[2]Sheet1!BQ18</f>
        <v>1921.9946879639997</v>
      </c>
      <c r="BL75" s="72">
        <f>[2]Sheet1!BR18</f>
        <v>3843.9893759279994</v>
      </c>
      <c r="BM75" s="72">
        <f>[2]Sheet1!BS18</f>
        <v>6726.9814078739992</v>
      </c>
      <c r="BN75" s="72">
        <f>[2]Sheet1!BT18</f>
        <v>11531.968127783999</v>
      </c>
      <c r="BO75" s="72">
        <f>[2]Sheet1!BU18</f>
        <v>18258.949535657997</v>
      </c>
      <c r="BP75" s="75">
        <f>[2]Sheet1!BV18</f>
        <v>96099.734398199987</v>
      </c>
      <c r="BQ75" s="76">
        <f t="shared" si="127"/>
        <v>8008.311199849999</v>
      </c>
    </row>
    <row r="76" spans="1:69" ht="14.25" customHeight="1" x14ac:dyDescent="0.25">
      <c r="A76" s="19">
        <v>75</v>
      </c>
      <c r="B76" s="19">
        <v>3</v>
      </c>
      <c r="C76" s="67">
        <f>[2]Sheet1!H19</f>
        <v>23.04</v>
      </c>
      <c r="D76" s="67">
        <f>[2]Sheet1!I19</f>
        <v>60</v>
      </c>
      <c r="E76" s="67">
        <f>[2]Sheet1!J19</f>
        <v>71.040000000000006</v>
      </c>
      <c r="F76" s="67">
        <f>[2]Sheet1!K19</f>
        <v>25.919999999999998</v>
      </c>
      <c r="G76" s="67">
        <f>[2]Sheet1!L19</f>
        <v>180</v>
      </c>
      <c r="H76" s="67">
        <f>[2]Sheet1!M19</f>
        <v>61.897777777777783</v>
      </c>
      <c r="I76" s="67">
        <f>[2]Sheet1!N19</f>
        <v>347.09034267912773</v>
      </c>
      <c r="J76" s="68">
        <f>[2]Sheet1!O19</f>
        <v>32.1</v>
      </c>
      <c r="K76" s="19">
        <f>[2]Sheet1!P17</f>
        <v>85</v>
      </c>
      <c r="L76" s="19">
        <f>[2]Sheet1!Q17</f>
        <v>15</v>
      </c>
      <c r="M76" s="19">
        <f>[2]Sheet1!S17</f>
        <v>13</v>
      </c>
      <c r="N76" s="67">
        <v>30.833333333333332</v>
      </c>
      <c r="O76" s="68">
        <f>[2]Sheet1!U17</f>
        <v>9</v>
      </c>
      <c r="P76" s="67">
        <v>46.6666666666667</v>
      </c>
      <c r="Q76" s="19">
        <f>[2]Sheet1!X17</f>
        <v>1083</v>
      </c>
      <c r="R76" s="69">
        <f>Q76*G76</f>
        <v>194940</v>
      </c>
      <c r="S76" s="68">
        <f>[2]Sheet1!Y17</f>
        <v>7</v>
      </c>
      <c r="T76" s="19">
        <f>[2]Sheet1!AA19</f>
        <v>15200</v>
      </c>
      <c r="U76" s="67">
        <f>[2]Sheet1!AB19</f>
        <v>11141.6</v>
      </c>
      <c r="V76" s="77">
        <f>[2]Sheet1!AC19</f>
        <v>73.3</v>
      </c>
      <c r="W76" s="19">
        <f>[2]Sheet1!AD19</f>
        <v>1984</v>
      </c>
      <c r="X76" s="71" t="s">
        <v>18</v>
      </c>
      <c r="Y76" s="72">
        <f>[2]Sheet1!AG19</f>
        <v>11.81</v>
      </c>
      <c r="Z76" s="72">
        <f>[2]Sheet1!AH19</f>
        <v>11.842406640000002</v>
      </c>
      <c r="AA76" s="72">
        <f>[2]Sheet1!AI19</f>
        <v>10.526583680000002</v>
      </c>
      <c r="AB76" s="72">
        <f>[2]Sheet1!AJ19</f>
        <v>10.526583680000002</v>
      </c>
      <c r="AC76" s="72">
        <f>[2]Sheet1!AK19</f>
        <v>9.2107607200000015</v>
      </c>
      <c r="AD76" s="72">
        <f>[2]Sheet1!AL19</f>
        <v>9.2107607200000015</v>
      </c>
      <c r="AE76" s="72">
        <f>[2]Sheet1!AM19</f>
        <v>10.526583680000002</v>
      </c>
      <c r="AF76" s="72">
        <f>[2]Sheet1!AN19</f>
        <v>11.842406640000002</v>
      </c>
      <c r="AG76" s="72">
        <f>[2]Sheet1!AO19</f>
        <v>11.842406640000002</v>
      </c>
      <c r="AH76" s="72">
        <f>[2]Sheet1!AP19</f>
        <v>10.526583680000002</v>
      </c>
      <c r="AI76" s="72">
        <f>[2]Sheet1!AQ19</f>
        <v>9.2107607200000015</v>
      </c>
      <c r="AJ76" s="72">
        <f>[2]Sheet1!AR19</f>
        <v>10.526583680000002</v>
      </c>
      <c r="AK76" s="72">
        <f>[2]Sheet1!AS19</f>
        <v>13.158229600000002</v>
      </c>
      <c r="AL76" s="73">
        <f t="shared" si="128"/>
        <v>5.2386201595000008</v>
      </c>
      <c r="AM76" s="74">
        <f>[2]Sheet1!AT19</f>
        <v>131.58229600000001</v>
      </c>
      <c r="AN76" s="72">
        <f>[2]Sheet1!AU19</f>
        <v>285.37</v>
      </c>
      <c r="AO76" s="72">
        <f>[2]Sheet1!AV19</f>
        <v>508.71654272000001</v>
      </c>
      <c r="AP76" s="72">
        <f>[2]Sheet1!AW19</f>
        <v>445.12697488000003</v>
      </c>
      <c r="AQ76" s="72">
        <f>[2]Sheet1!AX19</f>
        <v>349.74262312000002</v>
      </c>
      <c r="AR76" s="72">
        <f>[2]Sheet1!AY19</f>
        <v>222.56348744000002</v>
      </c>
      <c r="AS76" s="72">
        <f>[2]Sheet1!AZ19</f>
        <v>127.17913568</v>
      </c>
      <c r="AT76" s="72">
        <f>[2]Sheet1!BA19</f>
        <v>63.589567840000001</v>
      </c>
      <c r="AU76" s="72">
        <f>[2]Sheet1!BB19</f>
        <v>63.589567840000001</v>
      </c>
      <c r="AV76" s="72">
        <f>[2]Sheet1!BC19</f>
        <v>63.589567840000001</v>
      </c>
      <c r="AW76" s="72">
        <f>[2]Sheet1!BD19</f>
        <v>127.17913568</v>
      </c>
      <c r="AX76" s="72">
        <f>[2]Sheet1!BE19</f>
        <v>222.56348744000002</v>
      </c>
      <c r="AY76" s="72">
        <f>[2]Sheet1!BF19</f>
        <v>381.53740704000001</v>
      </c>
      <c r="AZ76" s="72">
        <f>[2]Sheet1!BG19</f>
        <v>604.10089447999997</v>
      </c>
      <c r="BA76" s="73">
        <f t="shared" si="100"/>
        <v>264.95653266666665</v>
      </c>
      <c r="BB76" s="74">
        <f>[2]Sheet1!BH19</f>
        <v>3179.478392</v>
      </c>
      <c r="BC76" s="72">
        <f>[2]Sheet1!BI19</f>
        <v>62</v>
      </c>
      <c r="BD76" s="72">
        <f>[2]Sheet1!BJ19</f>
        <v>31540.425648639997</v>
      </c>
      <c r="BE76" s="72">
        <f>[2]Sheet1!BK19</f>
        <v>27597.872442559998</v>
      </c>
      <c r="BF76" s="72">
        <f>[2]Sheet1!BL19</f>
        <v>21684.042633439996</v>
      </c>
      <c r="BG76" s="72">
        <f>[2]Sheet1!BM19</f>
        <v>13798.936221279999</v>
      </c>
      <c r="BH76" s="72">
        <f>[2]Sheet1!BN19</f>
        <v>7885.1064121599993</v>
      </c>
      <c r="BI76" s="72">
        <f>[2]Sheet1!BO19</f>
        <v>3942.5532060799997</v>
      </c>
      <c r="BJ76" s="72">
        <f>[2]Sheet1!BP19</f>
        <v>3942.5532060799997</v>
      </c>
      <c r="BK76" s="72">
        <f>[2]Sheet1!BQ19</f>
        <v>3942.5532060799997</v>
      </c>
      <c r="BL76" s="72">
        <f>[2]Sheet1!BR19</f>
        <v>7885.1064121599993</v>
      </c>
      <c r="BM76" s="72">
        <f>[2]Sheet1!BS19</f>
        <v>13798.936221279999</v>
      </c>
      <c r="BN76" s="72">
        <f>[2]Sheet1!BT19</f>
        <v>23655.319236479998</v>
      </c>
      <c r="BO76" s="72">
        <f>[2]Sheet1!BU19</f>
        <v>37454.255457759995</v>
      </c>
      <c r="BP76" s="75">
        <f>[2]Sheet1!BV19</f>
        <v>197127.66030399999</v>
      </c>
      <c r="BQ76" s="76">
        <f t="shared" si="127"/>
        <v>16427.305025333331</v>
      </c>
    </row>
    <row r="77" spans="1:69" ht="14.25" customHeight="1" x14ac:dyDescent="0.25">
      <c r="A77" s="19">
        <v>76</v>
      </c>
      <c r="B77" s="19">
        <v>3</v>
      </c>
      <c r="C77" s="67">
        <f>[2]Sheet1!H20</f>
        <v>10.24</v>
      </c>
      <c r="D77" s="67">
        <f>[2]Sheet1!I20</f>
        <v>26.666666666666664</v>
      </c>
      <c r="E77" s="67">
        <f>[2]Sheet1!J20</f>
        <v>31.573333333333334</v>
      </c>
      <c r="F77" s="67">
        <f>[2]Sheet1!K20</f>
        <v>11.52</v>
      </c>
      <c r="G77" s="67">
        <f>[2]Sheet1!L20</f>
        <v>80</v>
      </c>
      <c r="H77" s="67">
        <f>[2]Sheet1!M20</f>
        <v>44.071624999999997</v>
      </c>
      <c r="I77" s="67">
        <f>[2]Sheet1!N20</f>
        <v>109.83582554517132</v>
      </c>
      <c r="J77" s="68">
        <f>[2]Sheet1!O20</f>
        <v>32.1</v>
      </c>
      <c r="K77" s="19">
        <f>[2]Sheet1!P18</f>
        <v>85</v>
      </c>
      <c r="L77" s="19">
        <f>[2]Sheet1!Q18</f>
        <v>15</v>
      </c>
      <c r="M77" s="19">
        <f>[2]Sheet1!S18</f>
        <v>13</v>
      </c>
      <c r="N77" s="67">
        <v>30.833333333333332</v>
      </c>
      <c r="O77" s="68">
        <f>[2]Sheet1!U18</f>
        <v>9</v>
      </c>
      <c r="P77" s="67">
        <v>46.6666666666667</v>
      </c>
      <c r="Q77" s="19">
        <f>[2]Sheet1!X18</f>
        <v>1083</v>
      </c>
      <c r="R77" s="69">
        <f t="shared" si="129"/>
        <v>86640</v>
      </c>
      <c r="S77" s="68">
        <f>[2]Sheet1!Y18</f>
        <v>7</v>
      </c>
      <c r="T77" s="19">
        <f>[2]Sheet1!AA20</f>
        <v>4810</v>
      </c>
      <c r="U77" s="67">
        <f>[2]Sheet1!AB20</f>
        <v>3525.73</v>
      </c>
      <c r="V77" s="77">
        <f>[2]Sheet1!AC20</f>
        <v>73.3</v>
      </c>
      <c r="W77" s="19">
        <f>[2]Sheet1!AD20</f>
        <v>1981</v>
      </c>
      <c r="X77" s="71" t="s">
        <v>18</v>
      </c>
      <c r="Y77" s="72">
        <f>[2]Sheet1!AG20</f>
        <v>11.81</v>
      </c>
      <c r="Z77" s="72">
        <f>[2]Sheet1!AH20</f>
        <v>3.7474984169999996</v>
      </c>
      <c r="AA77" s="72">
        <f>[2]Sheet1!AI20</f>
        <v>3.3311097039999997</v>
      </c>
      <c r="AB77" s="72">
        <f>[2]Sheet1!AJ20</f>
        <v>3.3311097039999997</v>
      </c>
      <c r="AC77" s="72">
        <f>[2]Sheet1!AK20</f>
        <v>2.9147209909999998</v>
      </c>
      <c r="AD77" s="72">
        <f>[2]Sheet1!AL20</f>
        <v>2.9147209909999998</v>
      </c>
      <c r="AE77" s="72">
        <f>[2]Sheet1!AM20</f>
        <v>3.3311097039999997</v>
      </c>
      <c r="AF77" s="72">
        <f>[2]Sheet1!AN20</f>
        <v>3.7474984169999996</v>
      </c>
      <c r="AG77" s="72">
        <f>[2]Sheet1!AO20</f>
        <v>3.7474984169999996</v>
      </c>
      <c r="AH77" s="72">
        <f>[2]Sheet1!AP20</f>
        <v>3.3311097039999997</v>
      </c>
      <c r="AI77" s="72">
        <f>[2]Sheet1!AQ20</f>
        <v>2.9147209909999998</v>
      </c>
      <c r="AJ77" s="72">
        <f>[2]Sheet1!AR20</f>
        <v>3.3311097039999997</v>
      </c>
      <c r="AK77" s="72">
        <f>[2]Sheet1!AS20</f>
        <v>4.16388713</v>
      </c>
      <c r="AL77" s="73">
        <f t="shared" si="128"/>
        <v>10.745887506666669</v>
      </c>
      <c r="AM77" s="74">
        <f>[2]Sheet1!AT20</f>
        <v>41.638871299999998</v>
      </c>
      <c r="AN77" s="72">
        <f>[2]Sheet1!AU20</f>
        <v>285.37</v>
      </c>
      <c r="AO77" s="72">
        <f>[2]Sheet1!AV20</f>
        <v>160.98201121600002</v>
      </c>
      <c r="AP77" s="72">
        <f>[2]Sheet1!AW20</f>
        <v>140.85925981400001</v>
      </c>
      <c r="AQ77" s="72">
        <f>[2]Sheet1!AX20</f>
        <v>110.67513271100002</v>
      </c>
      <c r="AR77" s="72">
        <f>[2]Sheet1!AY20</f>
        <v>70.429629907000006</v>
      </c>
      <c r="AS77" s="72">
        <f>[2]Sheet1!AZ20</f>
        <v>40.245502804000004</v>
      </c>
      <c r="AT77" s="72">
        <f>[2]Sheet1!BA20</f>
        <v>20.122751402000002</v>
      </c>
      <c r="AU77" s="72">
        <f>[2]Sheet1!BB20</f>
        <v>20.122751402000002</v>
      </c>
      <c r="AV77" s="72">
        <f>[2]Sheet1!BC20</f>
        <v>20.122751402000002</v>
      </c>
      <c r="AW77" s="72">
        <f>[2]Sheet1!BD20</f>
        <v>40.245502804000004</v>
      </c>
      <c r="AX77" s="72">
        <f>[2]Sheet1!BE20</f>
        <v>70.429629907000006</v>
      </c>
      <c r="AY77" s="72">
        <f>[2]Sheet1!BF20</f>
        <v>120.73650841200001</v>
      </c>
      <c r="AZ77" s="72">
        <f>[2]Sheet1!BG20</f>
        <v>191.16613831900003</v>
      </c>
      <c r="BA77" s="73">
        <f t="shared" si="100"/>
        <v>83.844797508333329</v>
      </c>
      <c r="BB77" s="74">
        <f>[2]Sheet1!BH20</f>
        <v>1006.1375701000001</v>
      </c>
      <c r="BC77" s="72">
        <f>[2]Sheet1!BI20</f>
        <v>62</v>
      </c>
      <c r="BD77" s="72">
        <f>[2]Sheet1!BJ20</f>
        <v>9980.8846953920001</v>
      </c>
      <c r="BE77" s="72">
        <f>[2]Sheet1!BK20</f>
        <v>8733.2741084680001</v>
      </c>
      <c r="BF77" s="72">
        <f>[2]Sheet1!BL20</f>
        <v>6861.8582280820001</v>
      </c>
      <c r="BG77" s="72">
        <f>[2]Sheet1!BM20</f>
        <v>4366.6370542340001</v>
      </c>
      <c r="BH77" s="72">
        <f>[2]Sheet1!BN20</f>
        <v>2495.221173848</v>
      </c>
      <c r="BI77" s="72">
        <f>[2]Sheet1!BO20</f>
        <v>1247.610586924</v>
      </c>
      <c r="BJ77" s="72">
        <f>[2]Sheet1!BP20</f>
        <v>1247.610586924</v>
      </c>
      <c r="BK77" s="72">
        <f>[2]Sheet1!BQ20</f>
        <v>1247.610586924</v>
      </c>
      <c r="BL77" s="72">
        <f>[2]Sheet1!BR20</f>
        <v>2495.221173848</v>
      </c>
      <c r="BM77" s="72">
        <f>[2]Sheet1!BS20</f>
        <v>4366.6370542340001</v>
      </c>
      <c r="BN77" s="72">
        <f>[2]Sheet1!BT20</f>
        <v>7485.6635215440001</v>
      </c>
      <c r="BO77" s="72">
        <f>[2]Sheet1!BU20</f>
        <v>11852.300575778001</v>
      </c>
      <c r="BP77" s="75">
        <f>[2]Sheet1!BV20</f>
        <v>62380.529346200005</v>
      </c>
      <c r="BQ77" s="76">
        <f t="shared" si="127"/>
        <v>5198.3774455166676</v>
      </c>
    </row>
    <row r="78" spans="1:69" ht="14.25" customHeight="1" x14ac:dyDescent="0.25">
      <c r="A78" s="19">
        <v>77</v>
      </c>
      <c r="B78" s="19">
        <v>3</v>
      </c>
      <c r="C78" s="67">
        <f>[2]Sheet1!H21</f>
        <v>4.8639999999999999</v>
      </c>
      <c r="D78" s="67">
        <f>[2]Sheet1!I21</f>
        <v>12.666666666666666</v>
      </c>
      <c r="E78" s="67">
        <f>[2]Sheet1!J21</f>
        <v>14.997333333333334</v>
      </c>
      <c r="F78" s="67">
        <f>[2]Sheet1!K21</f>
        <v>5.4719999999999995</v>
      </c>
      <c r="G78" s="67">
        <f>[2]Sheet1!L21</f>
        <v>38</v>
      </c>
      <c r="H78" s="67">
        <f>[2]Sheet1!M21</f>
        <v>48.223684210526315</v>
      </c>
      <c r="I78" s="67">
        <f>[2]Sheet1!N21</f>
        <v>57.087227414330215</v>
      </c>
      <c r="J78" s="68">
        <f>[2]Sheet1!O21</f>
        <v>32.1</v>
      </c>
      <c r="K78" s="19">
        <f>[2]Sheet1!P19</f>
        <v>85</v>
      </c>
      <c r="L78" s="19">
        <f>[2]Sheet1!Q19</f>
        <v>15</v>
      </c>
      <c r="M78" s="19">
        <f>[2]Sheet1!S19</f>
        <v>13</v>
      </c>
      <c r="N78" s="67">
        <v>30.833333333333332</v>
      </c>
      <c r="O78" s="68">
        <f>[2]Sheet1!U19</f>
        <v>9</v>
      </c>
      <c r="P78" s="67">
        <v>46.6666666666667</v>
      </c>
      <c r="Q78" s="19">
        <f>[2]Sheet1!X19</f>
        <v>1083</v>
      </c>
      <c r="R78" s="69">
        <f t="shared" si="129"/>
        <v>41154</v>
      </c>
      <c r="S78" s="68">
        <f>[2]Sheet1!Y19</f>
        <v>7</v>
      </c>
      <c r="T78" s="19">
        <f>[2]Sheet1!AA21</f>
        <v>2500</v>
      </c>
      <c r="U78" s="67">
        <f>[2]Sheet1!AB21</f>
        <v>1832.5</v>
      </c>
      <c r="V78" s="77">
        <f>[2]Sheet1!AC21</f>
        <v>73.3</v>
      </c>
      <c r="W78" s="19">
        <f>[2]Sheet1!AD21</f>
        <v>1982</v>
      </c>
      <c r="X78" s="71" t="s">
        <v>18</v>
      </c>
      <c r="Y78" s="72">
        <f>[2]Sheet1!AG21</f>
        <v>11.81</v>
      </c>
      <c r="Z78" s="72">
        <f>[2]Sheet1!AH21</f>
        <v>1.9477642500000001</v>
      </c>
      <c r="AA78" s="72">
        <f>[2]Sheet1!AI21</f>
        <v>1.7313460000000001</v>
      </c>
      <c r="AB78" s="72">
        <f>[2]Sheet1!AJ21</f>
        <v>1.7313460000000001</v>
      </c>
      <c r="AC78" s="72">
        <f>[2]Sheet1!AK21</f>
        <v>1.51492775</v>
      </c>
      <c r="AD78" s="72">
        <f>[2]Sheet1!AL21</f>
        <v>1.51492775</v>
      </c>
      <c r="AE78" s="72">
        <f>[2]Sheet1!AM21</f>
        <v>1.7313460000000001</v>
      </c>
      <c r="AF78" s="72">
        <f>[2]Sheet1!AN21</f>
        <v>1.9477642500000001</v>
      </c>
      <c r="AG78" s="72">
        <f>[2]Sheet1!AO21</f>
        <v>1.9477642500000001</v>
      </c>
      <c r="AH78" s="72">
        <f>[2]Sheet1!AP21</f>
        <v>1.7313460000000001</v>
      </c>
      <c r="AI78" s="72">
        <f>[2]Sheet1!AQ21</f>
        <v>1.51492775</v>
      </c>
      <c r="AJ78" s="72">
        <f>[2]Sheet1!AR21</f>
        <v>1.7313460000000001</v>
      </c>
      <c r="AK78" s="72">
        <f>[2]Sheet1!AS21</f>
        <v>2.1641824999999999</v>
      </c>
      <c r="AL78" s="73">
        <f t="shared" si="128"/>
        <v>3.4005078228333332</v>
      </c>
      <c r="AM78" s="74">
        <f>[2]Sheet1!AT21</f>
        <v>21.641825000000001</v>
      </c>
      <c r="AN78" s="72">
        <f>[2]Sheet1!AU21</f>
        <v>285.37</v>
      </c>
      <c r="AO78" s="72">
        <f>[2]Sheet1!AV21</f>
        <v>83.670484000000002</v>
      </c>
      <c r="AP78" s="72">
        <f>[2]Sheet1!AW21</f>
        <v>73.211673500000003</v>
      </c>
      <c r="AQ78" s="72">
        <f>[2]Sheet1!AX21</f>
        <v>57.523457749999999</v>
      </c>
      <c r="AR78" s="72">
        <f>[2]Sheet1!AY21</f>
        <v>36.605836750000002</v>
      </c>
      <c r="AS78" s="72">
        <f>[2]Sheet1!AZ21</f>
        <v>20.917621</v>
      </c>
      <c r="AT78" s="72">
        <f>[2]Sheet1!BA21</f>
        <v>10.4588105</v>
      </c>
      <c r="AU78" s="72">
        <f>[2]Sheet1!BB21</f>
        <v>10.4588105</v>
      </c>
      <c r="AV78" s="72">
        <f>[2]Sheet1!BC21</f>
        <v>10.4588105</v>
      </c>
      <c r="AW78" s="72">
        <f>[2]Sheet1!BD21</f>
        <v>20.917621</v>
      </c>
      <c r="AX78" s="72">
        <f>[2]Sheet1!BE21</f>
        <v>36.605836750000002</v>
      </c>
      <c r="AY78" s="72">
        <f>[2]Sheet1!BF21</f>
        <v>62.752863000000005</v>
      </c>
      <c r="AZ78" s="72">
        <f>[2]Sheet1!BG21</f>
        <v>99.35869975</v>
      </c>
      <c r="BA78" s="73">
        <f t="shared" si="100"/>
        <v>43.578377083333343</v>
      </c>
      <c r="BB78" s="74">
        <f>[2]Sheet1!BH21</f>
        <v>522.94052499999998</v>
      </c>
      <c r="BC78" s="72">
        <f>[2]Sheet1!BI21</f>
        <v>62</v>
      </c>
      <c r="BD78" s="72">
        <f>[2]Sheet1!BJ21</f>
        <v>5187.5700079999997</v>
      </c>
      <c r="BE78" s="72">
        <f>[2]Sheet1!BK21</f>
        <v>4539.1237569999994</v>
      </c>
      <c r="BF78" s="72">
        <f>[2]Sheet1!BL21</f>
        <v>3566.4543804999998</v>
      </c>
      <c r="BG78" s="72">
        <f>[2]Sheet1!BM21</f>
        <v>2269.5618784999997</v>
      </c>
      <c r="BH78" s="72">
        <f>[2]Sheet1!BN21</f>
        <v>1296.8925019999999</v>
      </c>
      <c r="BI78" s="72">
        <f>[2]Sheet1!BO21</f>
        <v>648.44625099999996</v>
      </c>
      <c r="BJ78" s="72">
        <f>[2]Sheet1!BP21</f>
        <v>648.44625099999996</v>
      </c>
      <c r="BK78" s="72">
        <f>[2]Sheet1!BQ21</f>
        <v>648.44625099999996</v>
      </c>
      <c r="BL78" s="72">
        <f>[2]Sheet1!BR21</f>
        <v>1296.8925019999999</v>
      </c>
      <c r="BM78" s="72">
        <f>[2]Sheet1!BS21</f>
        <v>2269.5618784999997</v>
      </c>
      <c r="BN78" s="72">
        <f>[2]Sheet1!BT21</f>
        <v>3890.677506</v>
      </c>
      <c r="BO78" s="72">
        <f>[2]Sheet1!BU21</f>
        <v>6160.2393844999997</v>
      </c>
      <c r="BP78" s="75">
        <f>[2]Sheet1!BV21</f>
        <v>32422.312549999999</v>
      </c>
      <c r="BQ78" s="76">
        <f t="shared" si="127"/>
        <v>2701.8593791666667</v>
      </c>
    </row>
    <row r="79" spans="1:69" ht="14.25" customHeight="1" x14ac:dyDescent="0.25">
      <c r="A79" s="19">
        <v>78</v>
      </c>
      <c r="B79" s="19">
        <v>3</v>
      </c>
      <c r="C79" s="67">
        <f>[2]Sheet1!H22</f>
        <v>5.3760000000000003</v>
      </c>
      <c r="D79" s="67">
        <f>[2]Sheet1!I22</f>
        <v>14</v>
      </c>
      <c r="E79" s="67">
        <f>[2]Sheet1!J22</f>
        <v>16.576000000000001</v>
      </c>
      <c r="F79" s="67">
        <f>[2]Sheet1!K22</f>
        <v>6.0479999999999992</v>
      </c>
      <c r="G79" s="67">
        <f>[2]Sheet1!L22</f>
        <v>42</v>
      </c>
      <c r="H79" s="67">
        <f>[2]Sheet1!M22</f>
        <v>59.861666666666665</v>
      </c>
      <c r="I79" s="67">
        <f>[2]Sheet1!N22</f>
        <v>78.323676012461064</v>
      </c>
      <c r="J79" s="68">
        <f>[2]Sheet1!O22</f>
        <v>32.1</v>
      </c>
      <c r="K79" s="19">
        <f>[2]Sheet1!P20</f>
        <v>85</v>
      </c>
      <c r="L79" s="19">
        <f>[2]Sheet1!Q20</f>
        <v>15</v>
      </c>
      <c r="M79" s="19">
        <f>[2]Sheet1!S20</f>
        <v>13</v>
      </c>
      <c r="N79" s="67">
        <v>30.833333333333332</v>
      </c>
      <c r="O79" s="68">
        <f>[2]Sheet1!U20</f>
        <v>9</v>
      </c>
      <c r="P79" s="67">
        <v>46.6666666666667</v>
      </c>
      <c r="Q79" s="19">
        <f>[2]Sheet1!X20</f>
        <v>1083</v>
      </c>
      <c r="R79" s="69">
        <f t="shared" si="129"/>
        <v>45486</v>
      </c>
      <c r="S79" s="68">
        <f>[2]Sheet1!Y20</f>
        <v>7</v>
      </c>
      <c r="T79" s="19">
        <f>[2]Sheet1!AA22</f>
        <v>3430</v>
      </c>
      <c r="U79" s="67">
        <f>[2]Sheet1!AB22</f>
        <v>2514.19</v>
      </c>
      <c r="V79" s="77">
        <f>[2]Sheet1!AC22</f>
        <v>73.3</v>
      </c>
      <c r="W79" s="19">
        <f>[2]Sheet1!AD22</f>
        <v>1984</v>
      </c>
      <c r="X79" s="71" t="s">
        <v>18</v>
      </c>
      <c r="Y79" s="72">
        <f>[2]Sheet1!AG22</f>
        <v>11.81</v>
      </c>
      <c r="Z79" s="72">
        <f>[2]Sheet1!AH22</f>
        <v>2.6723325510000002</v>
      </c>
      <c r="AA79" s="72">
        <f>[2]Sheet1!AI22</f>
        <v>2.3754067120000002</v>
      </c>
      <c r="AB79" s="72">
        <f>[2]Sheet1!AJ22</f>
        <v>2.3754067120000002</v>
      </c>
      <c r="AC79" s="72">
        <f>[2]Sheet1!AK22</f>
        <v>2.0784808730000002</v>
      </c>
      <c r="AD79" s="72">
        <f>[2]Sheet1!AL22</f>
        <v>2.0784808730000002</v>
      </c>
      <c r="AE79" s="72">
        <f>[2]Sheet1!AM22</f>
        <v>2.3754067120000002</v>
      </c>
      <c r="AF79" s="72">
        <f>[2]Sheet1!AN22</f>
        <v>2.6723325510000002</v>
      </c>
      <c r="AG79" s="72">
        <f>[2]Sheet1!AO22</f>
        <v>2.6723325510000002</v>
      </c>
      <c r="AH79" s="72">
        <f>[2]Sheet1!AP22</f>
        <v>2.3754067120000002</v>
      </c>
      <c r="AI79" s="72">
        <f>[2]Sheet1!AQ22</f>
        <v>2.0784808730000002</v>
      </c>
      <c r="AJ79" s="72">
        <f>[2]Sheet1!AR22</f>
        <v>2.3754067120000002</v>
      </c>
      <c r="AK79" s="72">
        <f>[2]Sheet1!AS22</f>
        <v>2.9692583900000002</v>
      </c>
      <c r="AL79" s="73">
        <f t="shared" si="128"/>
        <v>1.7674157083333331</v>
      </c>
      <c r="AM79" s="74">
        <f>[2]Sheet1!AT22</f>
        <v>29.692583900000002</v>
      </c>
      <c r="AN79" s="72">
        <f>[2]Sheet1!AU22</f>
        <v>285.37</v>
      </c>
      <c r="AO79" s="72">
        <f>[2]Sheet1!AV22</f>
        <v>114.795904048</v>
      </c>
      <c r="AP79" s="72">
        <f>[2]Sheet1!AW22</f>
        <v>100.446416042</v>
      </c>
      <c r="AQ79" s="72">
        <f>[2]Sheet1!AX22</f>
        <v>78.922184032999994</v>
      </c>
      <c r="AR79" s="72">
        <f>[2]Sheet1!AY22</f>
        <v>50.223208020999998</v>
      </c>
      <c r="AS79" s="72">
        <f>[2]Sheet1!AZ22</f>
        <v>28.698976011999999</v>
      </c>
      <c r="AT79" s="72">
        <f>[2]Sheet1!BA22</f>
        <v>14.349488006</v>
      </c>
      <c r="AU79" s="72">
        <f>[2]Sheet1!BB22</f>
        <v>14.349488006</v>
      </c>
      <c r="AV79" s="72">
        <f>[2]Sheet1!BC22</f>
        <v>14.349488006</v>
      </c>
      <c r="AW79" s="72">
        <f>[2]Sheet1!BD22</f>
        <v>28.698976011999999</v>
      </c>
      <c r="AX79" s="72">
        <f>[2]Sheet1!BE22</f>
        <v>50.223208020999998</v>
      </c>
      <c r="AY79" s="72">
        <f>[2]Sheet1!BF22</f>
        <v>86.096928035999994</v>
      </c>
      <c r="AZ79" s="72">
        <f>[2]Sheet1!BG22</f>
        <v>136.32013605699998</v>
      </c>
      <c r="BA79" s="73">
        <f t="shared" si="100"/>
        <v>59.78953335833333</v>
      </c>
      <c r="BB79" s="74">
        <f>[2]Sheet1!BH22</f>
        <v>717.47440029999996</v>
      </c>
      <c r="BC79" s="72">
        <f>[2]Sheet1!BI22</f>
        <v>62</v>
      </c>
      <c r="BD79" s="72">
        <f>[2]Sheet1!BJ22</f>
        <v>7117.3460509759989</v>
      </c>
      <c r="BE79" s="72">
        <f>[2]Sheet1!BK22</f>
        <v>6227.6777946039992</v>
      </c>
      <c r="BF79" s="72">
        <f>[2]Sheet1!BL22</f>
        <v>4893.1754100459993</v>
      </c>
      <c r="BG79" s="72">
        <f>[2]Sheet1!BM22</f>
        <v>3113.8388973019996</v>
      </c>
      <c r="BH79" s="72">
        <f>[2]Sheet1!BN22</f>
        <v>1779.3365127439997</v>
      </c>
      <c r="BI79" s="72">
        <f>[2]Sheet1!BO22</f>
        <v>889.66825637199986</v>
      </c>
      <c r="BJ79" s="72">
        <f>[2]Sheet1!BP22</f>
        <v>889.66825637199986</v>
      </c>
      <c r="BK79" s="72">
        <f>[2]Sheet1!BQ22</f>
        <v>889.66825637199986</v>
      </c>
      <c r="BL79" s="72">
        <f>[2]Sheet1!BR22</f>
        <v>1779.3365127439997</v>
      </c>
      <c r="BM79" s="72">
        <f>[2]Sheet1!BS22</f>
        <v>3113.8388973019996</v>
      </c>
      <c r="BN79" s="72">
        <f>[2]Sheet1!BT22</f>
        <v>5338.0095382319996</v>
      </c>
      <c r="BO79" s="72">
        <f>[2]Sheet1!BU22</f>
        <v>8451.8484355339988</v>
      </c>
      <c r="BP79" s="75">
        <f>[2]Sheet1!BV22</f>
        <v>44483.412818599994</v>
      </c>
      <c r="BQ79" s="76">
        <f t="shared" si="127"/>
        <v>3706.951068216666</v>
      </c>
    </row>
    <row r="80" spans="1:69" ht="14.25" customHeight="1" x14ac:dyDescent="0.25">
      <c r="A80" s="19">
        <v>79</v>
      </c>
      <c r="B80" s="19">
        <v>3</v>
      </c>
      <c r="C80" s="67">
        <f>[2]Sheet1!H23</f>
        <v>10.24</v>
      </c>
      <c r="D80" s="67">
        <f>[2]Sheet1!I23</f>
        <v>26.666666666666664</v>
      </c>
      <c r="E80" s="67">
        <f>[2]Sheet1!J23</f>
        <v>31.573333333333334</v>
      </c>
      <c r="F80" s="67">
        <f>[2]Sheet1!K23</f>
        <v>11.52</v>
      </c>
      <c r="G80" s="67">
        <f>[2]Sheet1!L23</f>
        <v>80</v>
      </c>
      <c r="H80" s="67">
        <f>[2]Sheet1!M23</f>
        <v>35.055725000000002</v>
      </c>
      <c r="I80" s="67">
        <f>[2]Sheet1!N23</f>
        <v>87.36629283489097</v>
      </c>
      <c r="J80" s="68">
        <f>[2]Sheet1!O23</f>
        <v>32.1</v>
      </c>
      <c r="K80" s="19">
        <f>[2]Sheet1!P21</f>
        <v>85</v>
      </c>
      <c r="L80" s="19">
        <f>[2]Sheet1!Q21</f>
        <v>15</v>
      </c>
      <c r="M80" s="19">
        <f>[2]Sheet1!S21</f>
        <v>13</v>
      </c>
      <c r="N80" s="67">
        <v>30.833333333333332</v>
      </c>
      <c r="O80" s="68">
        <f>[2]Sheet1!U21</f>
        <v>9</v>
      </c>
      <c r="P80" s="67">
        <v>46.6666666666667</v>
      </c>
      <c r="Q80" s="19">
        <f>[2]Sheet1!X21</f>
        <v>1083</v>
      </c>
      <c r="R80" s="69">
        <f t="shared" si="129"/>
        <v>86640</v>
      </c>
      <c r="S80" s="68">
        <f>[2]Sheet1!Y21</f>
        <v>7</v>
      </c>
      <c r="T80" s="19">
        <f>[2]Sheet1!AA23</f>
        <v>3826</v>
      </c>
      <c r="U80" s="67">
        <f>[2]Sheet1!AB23</f>
        <v>2804.4580000000001</v>
      </c>
      <c r="V80" s="77">
        <f>[2]Sheet1!AC23</f>
        <v>73.3</v>
      </c>
      <c r="W80" s="19">
        <f>[2]Sheet1!AD23</f>
        <v>1977</v>
      </c>
      <c r="X80" s="71" t="s">
        <v>18</v>
      </c>
      <c r="Y80" s="72">
        <f>[2]Sheet1!AG23</f>
        <v>11.81</v>
      </c>
      <c r="Z80" s="72">
        <f>[2]Sheet1!AH23</f>
        <v>2.9808584082000005</v>
      </c>
      <c r="AA80" s="72">
        <f>[2]Sheet1!AI23</f>
        <v>2.6496519184000005</v>
      </c>
      <c r="AB80" s="72">
        <f>[2]Sheet1!AJ23</f>
        <v>2.6496519184000005</v>
      </c>
      <c r="AC80" s="72">
        <f>[2]Sheet1!AK23</f>
        <v>2.3184454286000005</v>
      </c>
      <c r="AD80" s="72">
        <f>[2]Sheet1!AL23</f>
        <v>2.3184454286000005</v>
      </c>
      <c r="AE80" s="72">
        <f>[2]Sheet1!AM23</f>
        <v>2.6496519184000005</v>
      </c>
      <c r="AF80" s="72">
        <f>[2]Sheet1!AN23</f>
        <v>2.9808584082000005</v>
      </c>
      <c r="AG80" s="72">
        <f>[2]Sheet1!AO23</f>
        <v>2.9808584082000005</v>
      </c>
      <c r="AH80" s="72">
        <f>[2]Sheet1!AP23</f>
        <v>2.6496519184000005</v>
      </c>
      <c r="AI80" s="72">
        <f>[2]Sheet1!AQ23</f>
        <v>2.3184454286000005</v>
      </c>
      <c r="AJ80" s="72">
        <f>[2]Sheet1!AR23</f>
        <v>2.6496519184000005</v>
      </c>
      <c r="AK80" s="72">
        <f>[2]Sheet1!AS23</f>
        <v>3.3120648980000005</v>
      </c>
      <c r="AL80" s="73">
        <f t="shared" si="128"/>
        <v>2.4248943518333337</v>
      </c>
      <c r="AM80" s="74">
        <f>[2]Sheet1!AT23</f>
        <v>33.120648980000006</v>
      </c>
      <c r="AN80" s="72">
        <f>[2]Sheet1!AU23</f>
        <v>285.37</v>
      </c>
      <c r="AO80" s="72">
        <f>[2]Sheet1!AV23</f>
        <v>128.0493087136</v>
      </c>
      <c r="AP80" s="72">
        <f>[2]Sheet1!AW23</f>
        <v>112.0431451244</v>
      </c>
      <c r="AQ80" s="72">
        <f>[2]Sheet1!AX23</f>
        <v>88.033899740599992</v>
      </c>
      <c r="AR80" s="72">
        <f>[2]Sheet1!AY23</f>
        <v>56.021572562199999</v>
      </c>
      <c r="AS80" s="72">
        <f>[2]Sheet1!AZ23</f>
        <v>32.0123271784</v>
      </c>
      <c r="AT80" s="72">
        <f>[2]Sheet1!BA23</f>
        <v>16.0061635892</v>
      </c>
      <c r="AU80" s="72">
        <f>[2]Sheet1!BB23</f>
        <v>16.0061635892</v>
      </c>
      <c r="AV80" s="72">
        <f>[2]Sheet1!BC23</f>
        <v>16.0061635892</v>
      </c>
      <c r="AW80" s="72">
        <f>[2]Sheet1!BD23</f>
        <v>32.0123271784</v>
      </c>
      <c r="AX80" s="72">
        <f>[2]Sheet1!BE23</f>
        <v>56.021572562199999</v>
      </c>
      <c r="AY80" s="72">
        <f>[2]Sheet1!BF23</f>
        <v>96.036981535199999</v>
      </c>
      <c r="AZ80" s="72">
        <f>[2]Sheet1!BG23</f>
        <v>152.05855409739999</v>
      </c>
      <c r="BA80" s="73">
        <f t="shared" si="100"/>
        <v>66.692348288333335</v>
      </c>
      <c r="BB80" s="74">
        <f>[2]Sheet1!BH23</f>
        <v>800.30817946000002</v>
      </c>
      <c r="BC80" s="72">
        <f>[2]Sheet1!BI23</f>
        <v>62</v>
      </c>
      <c r="BD80" s="72">
        <f>[2]Sheet1!BJ23</f>
        <v>7939.0571402431997</v>
      </c>
      <c r="BE80" s="72">
        <f>[2]Sheet1!BK23</f>
        <v>6946.6749977128002</v>
      </c>
      <c r="BF80" s="72">
        <f>[2]Sheet1!BL23</f>
        <v>5458.1017839172</v>
      </c>
      <c r="BG80" s="72">
        <f>[2]Sheet1!BM23</f>
        <v>3473.3374988564001</v>
      </c>
      <c r="BH80" s="72">
        <f>[2]Sheet1!BN23</f>
        <v>1984.7642850607999</v>
      </c>
      <c r="BI80" s="72">
        <f>[2]Sheet1!BO23</f>
        <v>992.38214253039996</v>
      </c>
      <c r="BJ80" s="72">
        <f>[2]Sheet1!BP23</f>
        <v>992.38214253039996</v>
      </c>
      <c r="BK80" s="72">
        <f>[2]Sheet1!BQ23</f>
        <v>992.38214253039996</v>
      </c>
      <c r="BL80" s="72">
        <f>[2]Sheet1!BR23</f>
        <v>1984.7642850607999</v>
      </c>
      <c r="BM80" s="72">
        <f>[2]Sheet1!BS23</f>
        <v>3473.3374988564001</v>
      </c>
      <c r="BN80" s="72">
        <f>[2]Sheet1!BT23</f>
        <v>5954.2928551823998</v>
      </c>
      <c r="BO80" s="72">
        <f>[2]Sheet1!BU23</f>
        <v>9427.6303540387999</v>
      </c>
      <c r="BP80" s="75">
        <f>[2]Sheet1!BV23</f>
        <v>49619.107126520001</v>
      </c>
      <c r="BQ80" s="76">
        <f t="shared" si="127"/>
        <v>4134.9255938766664</v>
      </c>
    </row>
    <row r="81" spans="1:69" ht="14.25" customHeight="1" x14ac:dyDescent="0.25">
      <c r="A81" s="19">
        <v>80</v>
      </c>
      <c r="B81" s="19">
        <v>3</v>
      </c>
      <c r="C81" s="67">
        <f>[2]Sheet1!H24</f>
        <v>7.68</v>
      </c>
      <c r="D81" s="67">
        <f>[2]Sheet1!I24</f>
        <v>20</v>
      </c>
      <c r="E81" s="67">
        <f>[2]Sheet1!J24</f>
        <v>23.68</v>
      </c>
      <c r="F81" s="67">
        <f>[2]Sheet1!K24</f>
        <v>8.6399999999999988</v>
      </c>
      <c r="G81" s="67">
        <f>[2]Sheet1!L24</f>
        <v>60</v>
      </c>
      <c r="H81" s="67">
        <f>[2]Sheet1!M24</f>
        <v>64.406266666666667</v>
      </c>
      <c r="I81" s="67">
        <f>[2]Sheet1!N24</f>
        <v>120.38554517133956</v>
      </c>
      <c r="J81" s="68">
        <f>[2]Sheet1!O24</f>
        <v>32.1</v>
      </c>
      <c r="K81" s="19">
        <f>[2]Sheet1!P22</f>
        <v>85</v>
      </c>
      <c r="L81" s="19">
        <f>[2]Sheet1!Q22</f>
        <v>15</v>
      </c>
      <c r="M81" s="19">
        <f>[2]Sheet1!S22</f>
        <v>13</v>
      </c>
      <c r="N81" s="67">
        <v>30.833333333333332</v>
      </c>
      <c r="O81" s="68">
        <f>[2]Sheet1!U22</f>
        <v>9</v>
      </c>
      <c r="P81" s="67">
        <v>46.6666666666667</v>
      </c>
      <c r="Q81" s="19">
        <f>[2]Sheet1!X22</f>
        <v>1083</v>
      </c>
      <c r="R81" s="69">
        <f t="shared" si="129"/>
        <v>64980</v>
      </c>
      <c r="S81" s="68">
        <f>[2]Sheet1!Y22</f>
        <v>7</v>
      </c>
      <c r="T81" s="19">
        <f>[2]Sheet1!AA24</f>
        <v>5272</v>
      </c>
      <c r="U81" s="67">
        <f>[2]Sheet1!AB24</f>
        <v>3864.3759999999997</v>
      </c>
      <c r="V81" s="77">
        <f>[2]Sheet1!AC24</f>
        <v>73.3</v>
      </c>
      <c r="W81" s="19">
        <f>[2]Sheet1!AD24</f>
        <v>1983</v>
      </c>
      <c r="X81" s="71" t="s">
        <v>18</v>
      </c>
      <c r="Y81" s="72">
        <f>[2]Sheet1!AG24</f>
        <v>11.81</v>
      </c>
      <c r="Z81" s="72">
        <f>[2]Sheet1!AH24</f>
        <v>4.1074452503999996</v>
      </c>
      <c r="AA81" s="72">
        <f>[2]Sheet1!AI24</f>
        <v>3.6510624448</v>
      </c>
      <c r="AB81" s="72">
        <f>[2]Sheet1!AJ24</f>
        <v>3.6510624448</v>
      </c>
      <c r="AC81" s="72">
        <f>[2]Sheet1!AK24</f>
        <v>3.1946796391999999</v>
      </c>
      <c r="AD81" s="72">
        <f>[2]Sheet1!AL24</f>
        <v>3.1946796391999999</v>
      </c>
      <c r="AE81" s="72">
        <f>[2]Sheet1!AM24</f>
        <v>3.6510624448</v>
      </c>
      <c r="AF81" s="72">
        <f>[2]Sheet1!AN24</f>
        <v>4.1074452503999996</v>
      </c>
      <c r="AG81" s="72">
        <f>[2]Sheet1!AO24</f>
        <v>4.1074452503999996</v>
      </c>
      <c r="AH81" s="72">
        <f>[2]Sheet1!AP24</f>
        <v>3.6510624448</v>
      </c>
      <c r="AI81" s="72">
        <f>[2]Sheet1!AQ24</f>
        <v>3.1946796391999999</v>
      </c>
      <c r="AJ81" s="72">
        <f>[2]Sheet1!AR24</f>
        <v>3.6510624448</v>
      </c>
      <c r="AK81" s="72">
        <f>[2]Sheet1!AS24</f>
        <v>4.5638280560000002</v>
      </c>
      <c r="AL81" s="73">
        <f t="shared" si="128"/>
        <v>2.7048530000333337</v>
      </c>
      <c r="AM81" s="74">
        <f>[2]Sheet1!AT24</f>
        <v>45.638280559999998</v>
      </c>
      <c r="AN81" s="72">
        <f>[2]Sheet1!AU24</f>
        <v>285.37</v>
      </c>
      <c r="AO81" s="72">
        <f>[2]Sheet1!AV24</f>
        <v>176.44431665920001</v>
      </c>
      <c r="AP81" s="72">
        <f>[2]Sheet1!AW24</f>
        <v>154.38877707680001</v>
      </c>
      <c r="AQ81" s="72">
        <f>[2]Sheet1!AX24</f>
        <v>121.30546770320001</v>
      </c>
      <c r="AR81" s="72">
        <f>[2]Sheet1!AY24</f>
        <v>77.194388538400005</v>
      </c>
      <c r="AS81" s="72">
        <f>[2]Sheet1!AZ24</f>
        <v>44.111079164800003</v>
      </c>
      <c r="AT81" s="72">
        <f>[2]Sheet1!BA24</f>
        <v>22.055539582400002</v>
      </c>
      <c r="AU81" s="72">
        <f>[2]Sheet1!BB24</f>
        <v>22.055539582400002</v>
      </c>
      <c r="AV81" s="72">
        <f>[2]Sheet1!BC24</f>
        <v>22.055539582400002</v>
      </c>
      <c r="AW81" s="72">
        <f>[2]Sheet1!BD24</f>
        <v>44.111079164800003</v>
      </c>
      <c r="AX81" s="72">
        <f>[2]Sheet1!BE24</f>
        <v>77.194388538400005</v>
      </c>
      <c r="AY81" s="72">
        <f>[2]Sheet1!BF24</f>
        <v>132.33323749440001</v>
      </c>
      <c r="AZ81" s="72">
        <f>[2]Sheet1!BG24</f>
        <v>209.52762603280001</v>
      </c>
      <c r="BA81" s="73">
        <f t="shared" si="100"/>
        <v>91.898081593333345</v>
      </c>
      <c r="BB81" s="74">
        <f>[2]Sheet1!BH24</f>
        <v>1102.7769791200001</v>
      </c>
      <c r="BC81" s="72">
        <f>[2]Sheet1!BI24</f>
        <v>62</v>
      </c>
      <c r="BD81" s="72">
        <f>[2]Sheet1!BJ24</f>
        <v>10939.547632870403</v>
      </c>
      <c r="BE81" s="72">
        <f>[2]Sheet1!BK24</f>
        <v>9572.1041787616014</v>
      </c>
      <c r="BF81" s="72">
        <f>[2]Sheet1!BL24</f>
        <v>7520.9389975984013</v>
      </c>
      <c r="BG81" s="72">
        <f>[2]Sheet1!BM24</f>
        <v>4786.0520893808007</v>
      </c>
      <c r="BH81" s="72">
        <f>[2]Sheet1!BN24</f>
        <v>2734.8869082176006</v>
      </c>
      <c r="BI81" s="72">
        <f>[2]Sheet1!BO24</f>
        <v>1367.4434541088003</v>
      </c>
      <c r="BJ81" s="72">
        <f>[2]Sheet1!BP24</f>
        <v>1367.4434541088003</v>
      </c>
      <c r="BK81" s="72">
        <f>[2]Sheet1!BQ24</f>
        <v>1367.4434541088003</v>
      </c>
      <c r="BL81" s="72">
        <f>[2]Sheet1!BR24</f>
        <v>2734.8869082176006</v>
      </c>
      <c r="BM81" s="72">
        <f>[2]Sheet1!BS24</f>
        <v>4786.0520893808007</v>
      </c>
      <c r="BN81" s="72">
        <f>[2]Sheet1!BT24</f>
        <v>8204.6607246528019</v>
      </c>
      <c r="BO81" s="72">
        <f>[2]Sheet1!BU24</f>
        <v>12990.712814033603</v>
      </c>
      <c r="BP81" s="75">
        <f>[2]Sheet1!BV24</f>
        <v>68372.172705440011</v>
      </c>
      <c r="BQ81" s="76">
        <f t="shared" si="127"/>
        <v>5697.6810587866676</v>
      </c>
    </row>
    <row r="82" spans="1:69" ht="14.25" customHeight="1" x14ac:dyDescent="0.25">
      <c r="A82" s="19">
        <v>81</v>
      </c>
      <c r="B82" s="19">
        <v>3</v>
      </c>
      <c r="C82" s="67">
        <f>[2]Sheet1!H25</f>
        <v>7.1680000000000001</v>
      </c>
      <c r="D82" s="67">
        <f>[2]Sheet1!I25</f>
        <v>18.666666666666664</v>
      </c>
      <c r="E82" s="67">
        <f>[2]Sheet1!J25</f>
        <v>22.101333333333333</v>
      </c>
      <c r="F82" s="67">
        <f>[2]Sheet1!K25</f>
        <v>8.0640000000000001</v>
      </c>
      <c r="G82" s="67">
        <f>[2]Sheet1!L25</f>
        <v>56</v>
      </c>
      <c r="H82" s="67">
        <f>[2]Sheet1!M25</f>
        <v>42.212946428571435</v>
      </c>
      <c r="I82" s="67">
        <f>[2]Sheet1!N25</f>
        <v>73.642523364485982</v>
      </c>
      <c r="J82" s="68">
        <f>[2]Sheet1!O25</f>
        <v>32.1</v>
      </c>
      <c r="K82" s="19">
        <f>[2]Sheet1!P23</f>
        <v>85</v>
      </c>
      <c r="L82" s="19">
        <f>[2]Sheet1!Q23</f>
        <v>15</v>
      </c>
      <c r="M82" s="19">
        <f>[2]Sheet1!S23</f>
        <v>13</v>
      </c>
      <c r="N82" s="67">
        <v>30.833333333333332</v>
      </c>
      <c r="O82" s="68">
        <f>[2]Sheet1!U23</f>
        <v>9</v>
      </c>
      <c r="P82" s="67">
        <v>46.6666666666667</v>
      </c>
      <c r="Q82" s="19">
        <f>[2]Sheet1!X23</f>
        <v>1083</v>
      </c>
      <c r="R82" s="69">
        <f t="shared" si="129"/>
        <v>60648</v>
      </c>
      <c r="S82" s="68">
        <f>[2]Sheet1!Y23</f>
        <v>7</v>
      </c>
      <c r="T82" s="19">
        <f>[2]Sheet1!AA25</f>
        <v>3225</v>
      </c>
      <c r="U82" s="67">
        <f>[2]Sheet1!AB25</f>
        <v>2363.9250000000002</v>
      </c>
      <c r="V82" s="77">
        <f>[2]Sheet1!AC25</f>
        <v>73.3</v>
      </c>
      <c r="W82" s="19">
        <f>[2]Sheet1!AD25</f>
        <v>1969</v>
      </c>
      <c r="X82" s="71" t="s">
        <v>18</v>
      </c>
      <c r="Y82" s="72">
        <f>[2]Sheet1!AG25</f>
        <v>11.81</v>
      </c>
      <c r="Z82" s="72">
        <f>[2]Sheet1!AH25</f>
        <v>2.5126158825</v>
      </c>
      <c r="AA82" s="72">
        <f>[2]Sheet1!AI25</f>
        <v>2.2334363399999999</v>
      </c>
      <c r="AB82" s="72">
        <f>[2]Sheet1!AJ25</f>
        <v>2.2334363399999999</v>
      </c>
      <c r="AC82" s="72">
        <f>[2]Sheet1!AK25</f>
        <v>1.9542567974999998</v>
      </c>
      <c r="AD82" s="72">
        <f>[2]Sheet1!AL25</f>
        <v>1.9542567974999998</v>
      </c>
      <c r="AE82" s="72">
        <f>[2]Sheet1!AM25</f>
        <v>2.2334363399999999</v>
      </c>
      <c r="AF82" s="72">
        <f>[2]Sheet1!AN25</f>
        <v>2.5126158825</v>
      </c>
      <c r="AG82" s="72">
        <f>[2]Sheet1!AO25</f>
        <v>2.5126158825</v>
      </c>
      <c r="AH82" s="72">
        <f>[2]Sheet1!AP25</f>
        <v>2.2334363399999999</v>
      </c>
      <c r="AI82" s="72">
        <f>[2]Sheet1!AQ25</f>
        <v>1.9542567974999998</v>
      </c>
      <c r="AJ82" s="72">
        <f>[2]Sheet1!AR25</f>
        <v>2.2334363399999999</v>
      </c>
      <c r="AK82" s="72">
        <f>[2]Sheet1!AS25</f>
        <v>2.7917954250000001</v>
      </c>
      <c r="AL82" s="73">
        <f t="shared" si="128"/>
        <v>3.7271262457333325</v>
      </c>
      <c r="AM82" s="74">
        <f>[2]Sheet1!AT25</f>
        <v>27.917954250000001</v>
      </c>
      <c r="AN82" s="72">
        <f>[2]Sheet1!AU25</f>
        <v>285.37</v>
      </c>
      <c r="AO82" s="72">
        <f>[2]Sheet1!AV25</f>
        <v>107.93492436000001</v>
      </c>
      <c r="AP82" s="72">
        <f>[2]Sheet1!AW25</f>
        <v>94.443058815000015</v>
      </c>
      <c r="AQ82" s="72">
        <f>[2]Sheet1!AX25</f>
        <v>74.205260497500007</v>
      </c>
      <c r="AR82" s="72">
        <f>[2]Sheet1!AY25</f>
        <v>47.221529407500007</v>
      </c>
      <c r="AS82" s="72">
        <f>[2]Sheet1!AZ25</f>
        <v>26.983731090000003</v>
      </c>
      <c r="AT82" s="72">
        <f>[2]Sheet1!BA25</f>
        <v>13.491865545000001</v>
      </c>
      <c r="AU82" s="72">
        <f>[2]Sheet1!BB25</f>
        <v>13.491865545000001</v>
      </c>
      <c r="AV82" s="72">
        <f>[2]Sheet1!BC25</f>
        <v>13.491865545000001</v>
      </c>
      <c r="AW82" s="72">
        <f>[2]Sheet1!BD25</f>
        <v>26.983731090000003</v>
      </c>
      <c r="AX82" s="72">
        <f>[2]Sheet1!BE25</f>
        <v>47.221529407500007</v>
      </c>
      <c r="AY82" s="72">
        <f>[2]Sheet1!BF25</f>
        <v>80.951193270000005</v>
      </c>
      <c r="AZ82" s="72">
        <f>[2]Sheet1!BG25</f>
        <v>128.17272267750002</v>
      </c>
      <c r="BA82" s="73">
        <f t="shared" si="100"/>
        <v>56.216106437500002</v>
      </c>
      <c r="BB82" s="74">
        <f>[2]Sheet1!BH25</f>
        <v>674.59327725000003</v>
      </c>
      <c r="BC82" s="72">
        <f>[2]Sheet1!BI25</f>
        <v>62</v>
      </c>
      <c r="BD82" s="72">
        <f>[2]Sheet1!BJ25</f>
        <v>6691.9653103199998</v>
      </c>
      <c r="BE82" s="72">
        <f>[2]Sheet1!BK25</f>
        <v>5855.4696465300003</v>
      </c>
      <c r="BF82" s="72">
        <f>[2]Sheet1!BL25</f>
        <v>4600.7261508450001</v>
      </c>
      <c r="BG82" s="72">
        <f>[2]Sheet1!BM25</f>
        <v>2927.7348232650002</v>
      </c>
      <c r="BH82" s="72">
        <f>[2]Sheet1!BN25</f>
        <v>1672.99132758</v>
      </c>
      <c r="BI82" s="72">
        <f>[2]Sheet1!BO25</f>
        <v>836.49566378999998</v>
      </c>
      <c r="BJ82" s="72">
        <f>[2]Sheet1!BP25</f>
        <v>836.49566378999998</v>
      </c>
      <c r="BK82" s="72">
        <f>[2]Sheet1!BQ25</f>
        <v>836.49566378999998</v>
      </c>
      <c r="BL82" s="72">
        <f>[2]Sheet1!BR25</f>
        <v>1672.99132758</v>
      </c>
      <c r="BM82" s="72">
        <f>[2]Sheet1!BS25</f>
        <v>2927.7348232650002</v>
      </c>
      <c r="BN82" s="72">
        <f>[2]Sheet1!BT25</f>
        <v>5018.9739827399999</v>
      </c>
      <c r="BO82" s="72">
        <f>[2]Sheet1!BU25</f>
        <v>7946.708806005</v>
      </c>
      <c r="BP82" s="75">
        <f>[2]Sheet1!BV25</f>
        <v>41824.783189499998</v>
      </c>
      <c r="BQ82" s="76">
        <f t="shared" si="127"/>
        <v>3485.3985991249997</v>
      </c>
    </row>
    <row r="83" spans="1:69" ht="14.25" customHeight="1" x14ac:dyDescent="0.25">
      <c r="A83" s="19">
        <v>82</v>
      </c>
      <c r="B83" s="19">
        <v>3</v>
      </c>
      <c r="C83" s="67">
        <f>[2]Sheet1!H26</f>
        <v>5.12</v>
      </c>
      <c r="D83" s="67">
        <f>[2]Sheet1!I26</f>
        <v>13.333333333333332</v>
      </c>
      <c r="E83" s="67">
        <f>[2]Sheet1!J26</f>
        <v>15.786666666666667</v>
      </c>
      <c r="F83" s="67">
        <f>[2]Sheet1!K26</f>
        <v>5.76</v>
      </c>
      <c r="G83" s="67">
        <f>[2]Sheet1!L26</f>
        <v>40</v>
      </c>
      <c r="H83" s="67">
        <f>[2]Sheet1!M26</f>
        <v>38.574124999999995</v>
      </c>
      <c r="I83" s="67">
        <f>[2]Sheet1!N26</f>
        <v>48.067445482866034</v>
      </c>
      <c r="J83" s="68">
        <f>[2]Sheet1!O26</f>
        <v>32.1</v>
      </c>
      <c r="K83" s="19">
        <f>[2]Sheet1!P24</f>
        <v>85</v>
      </c>
      <c r="L83" s="19">
        <f>[2]Sheet1!Q24</f>
        <v>15</v>
      </c>
      <c r="M83" s="19">
        <f>[2]Sheet1!S24</f>
        <v>13</v>
      </c>
      <c r="N83" s="67">
        <v>30.833333333333332</v>
      </c>
      <c r="O83" s="68">
        <f>[2]Sheet1!U24</f>
        <v>9</v>
      </c>
      <c r="P83" s="67">
        <v>46.6666666666667</v>
      </c>
      <c r="Q83" s="19">
        <f>[2]Sheet1!X24</f>
        <v>1083</v>
      </c>
      <c r="R83" s="69">
        <f t="shared" si="129"/>
        <v>43320</v>
      </c>
      <c r="S83" s="68">
        <f>[2]Sheet1!Y24</f>
        <v>7</v>
      </c>
      <c r="T83" s="19">
        <f>[2]Sheet1!AA26</f>
        <v>2105</v>
      </c>
      <c r="U83" s="67">
        <f>[2]Sheet1!AB26</f>
        <v>1542.9649999999999</v>
      </c>
      <c r="V83" s="77">
        <f>[2]Sheet1!AC26</f>
        <v>73.3</v>
      </c>
      <c r="W83" s="19">
        <f>[2]Sheet1!AD26</f>
        <v>1982</v>
      </c>
      <c r="X83" s="71" t="s">
        <v>18</v>
      </c>
      <c r="Y83" s="72">
        <f>[2]Sheet1!AG26</f>
        <v>11.81</v>
      </c>
      <c r="Z83" s="72">
        <f>[2]Sheet1!AH26</f>
        <v>1.6400174985</v>
      </c>
      <c r="AA83" s="72">
        <f>[2]Sheet1!AI26</f>
        <v>1.4577933320000001</v>
      </c>
      <c r="AB83" s="72">
        <f>[2]Sheet1!AJ26</f>
        <v>1.4577933320000001</v>
      </c>
      <c r="AC83" s="72">
        <f>[2]Sheet1!AK26</f>
        <v>1.2755691655000001</v>
      </c>
      <c r="AD83" s="72">
        <f>[2]Sheet1!AL26</f>
        <v>1.2755691655000001</v>
      </c>
      <c r="AE83" s="72">
        <f>[2]Sheet1!AM26</f>
        <v>1.4577933320000001</v>
      </c>
      <c r="AF83" s="72">
        <f>[2]Sheet1!AN26</f>
        <v>1.6400174985</v>
      </c>
      <c r="AG83" s="72">
        <f>[2]Sheet1!AO26</f>
        <v>1.6400174985</v>
      </c>
      <c r="AH83" s="72">
        <f>[2]Sheet1!AP26</f>
        <v>1.4577933320000001</v>
      </c>
      <c r="AI83" s="72">
        <f>[2]Sheet1!AQ26</f>
        <v>1.2755691655000001</v>
      </c>
      <c r="AJ83" s="72">
        <f>[2]Sheet1!AR26</f>
        <v>1.4577933320000001</v>
      </c>
      <c r="AK83" s="72">
        <f>[2]Sheet1!AS26</f>
        <v>1.822241665</v>
      </c>
      <c r="AL83" s="73">
        <f t="shared" si="128"/>
        <v>2.27996626375</v>
      </c>
      <c r="AM83" s="74">
        <f>[2]Sheet1!AT26</f>
        <v>18.22241665</v>
      </c>
      <c r="AN83" s="72">
        <f>[2]Sheet1!AU26</f>
        <v>285.37</v>
      </c>
      <c r="AO83" s="72">
        <f>[2]Sheet1!AV26</f>
        <v>70.450547528000001</v>
      </c>
      <c r="AP83" s="72">
        <f>[2]Sheet1!AW26</f>
        <v>61.644229086999999</v>
      </c>
      <c r="AQ83" s="72">
        <f>[2]Sheet1!AX26</f>
        <v>48.434751425500004</v>
      </c>
      <c r="AR83" s="72">
        <f>[2]Sheet1!AY26</f>
        <v>30.8221145435</v>
      </c>
      <c r="AS83" s="72">
        <f>[2]Sheet1!AZ26</f>
        <v>17.612636882</v>
      </c>
      <c r="AT83" s="72">
        <f>[2]Sheet1!BA26</f>
        <v>8.8063184410000002</v>
      </c>
      <c r="AU83" s="72">
        <f>[2]Sheet1!BB26</f>
        <v>8.8063184410000002</v>
      </c>
      <c r="AV83" s="72">
        <f>[2]Sheet1!BC26</f>
        <v>8.8063184410000002</v>
      </c>
      <c r="AW83" s="72">
        <f>[2]Sheet1!BD26</f>
        <v>17.612636882</v>
      </c>
      <c r="AX83" s="72">
        <f>[2]Sheet1!BE26</f>
        <v>30.8221145435</v>
      </c>
      <c r="AY83" s="72">
        <f>[2]Sheet1!BF26</f>
        <v>52.837910645999997</v>
      </c>
      <c r="AZ83" s="72">
        <f>[2]Sheet1!BG26</f>
        <v>83.660025189500004</v>
      </c>
      <c r="BA83" s="73">
        <f t="shared" si="100"/>
        <v>36.692993504166665</v>
      </c>
      <c r="BB83" s="74">
        <f>[2]Sheet1!BH26</f>
        <v>440.31592204999998</v>
      </c>
      <c r="BC83" s="72">
        <f>[2]Sheet1!BI26</f>
        <v>62</v>
      </c>
      <c r="BD83" s="72">
        <f>[2]Sheet1!BJ26</f>
        <v>4367.9339467359996</v>
      </c>
      <c r="BE83" s="72">
        <f>[2]Sheet1!BK26</f>
        <v>3821.9422033939995</v>
      </c>
      <c r="BF83" s="72">
        <f>[2]Sheet1!BL26</f>
        <v>3002.9545883809997</v>
      </c>
      <c r="BG83" s="72">
        <f>[2]Sheet1!BM26</f>
        <v>1910.9711016969998</v>
      </c>
      <c r="BH83" s="72">
        <f>[2]Sheet1!BN26</f>
        <v>1091.9834866839999</v>
      </c>
      <c r="BI83" s="72">
        <f>[2]Sheet1!BO26</f>
        <v>545.99174334199995</v>
      </c>
      <c r="BJ83" s="72">
        <f>[2]Sheet1!BP26</f>
        <v>545.99174334199995</v>
      </c>
      <c r="BK83" s="72">
        <f>[2]Sheet1!BQ26</f>
        <v>545.99174334199995</v>
      </c>
      <c r="BL83" s="72">
        <f>[2]Sheet1!BR26</f>
        <v>1091.9834866839999</v>
      </c>
      <c r="BM83" s="72">
        <f>[2]Sheet1!BS26</f>
        <v>1910.9711016969998</v>
      </c>
      <c r="BN83" s="72">
        <f>[2]Sheet1!BT26</f>
        <v>3275.9504600519995</v>
      </c>
      <c r="BO83" s="72">
        <f>[2]Sheet1!BU26</f>
        <v>5186.9215617489999</v>
      </c>
      <c r="BP83" s="75">
        <f>[2]Sheet1!BV26</f>
        <v>27299.587167099999</v>
      </c>
      <c r="BQ83" s="76">
        <f t="shared" si="127"/>
        <v>2274.9655972583328</v>
      </c>
    </row>
    <row r="84" spans="1:69" ht="14.25" customHeight="1" x14ac:dyDescent="0.25">
      <c r="A84" s="19">
        <v>83</v>
      </c>
      <c r="B84" s="19">
        <v>3</v>
      </c>
      <c r="C84" s="67">
        <f>[2]Sheet1!H27</f>
        <v>15.616</v>
      </c>
      <c r="D84" s="67">
        <f>[2]Sheet1!I27</f>
        <v>40.666666666666664</v>
      </c>
      <c r="E84" s="67">
        <f>[2]Sheet1!J27</f>
        <v>48.149333333333331</v>
      </c>
      <c r="F84" s="67">
        <f>[2]Sheet1!K27</f>
        <v>17.567999999999998</v>
      </c>
      <c r="G84" s="67">
        <f>[2]Sheet1!L27</f>
        <v>122</v>
      </c>
      <c r="H84" s="67">
        <f>[2]Sheet1!M27</f>
        <v>72.242557377049167</v>
      </c>
      <c r="I84" s="67">
        <f>[2]Sheet1!N27</f>
        <v>274.56672897196256</v>
      </c>
      <c r="J84" s="68">
        <f>[2]Sheet1!O27</f>
        <v>32.1</v>
      </c>
      <c r="K84" s="19">
        <f>[2]Sheet1!P25</f>
        <v>85</v>
      </c>
      <c r="L84" s="19">
        <f>[2]Sheet1!Q25</f>
        <v>15</v>
      </c>
      <c r="M84" s="19">
        <f>[2]Sheet1!S25</f>
        <v>13</v>
      </c>
      <c r="N84" s="67">
        <v>30.833333333333332</v>
      </c>
      <c r="O84" s="68">
        <f>[2]Sheet1!U25</f>
        <v>9</v>
      </c>
      <c r="P84" s="67">
        <v>46.6666666666667</v>
      </c>
      <c r="Q84" s="19">
        <f>[2]Sheet1!X25</f>
        <v>1083</v>
      </c>
      <c r="R84" s="69">
        <f t="shared" si="129"/>
        <v>132126</v>
      </c>
      <c r="S84" s="68">
        <f>[2]Sheet1!Y25</f>
        <v>7</v>
      </c>
      <c r="T84" s="19">
        <f>[2]Sheet1!AA27</f>
        <v>12024</v>
      </c>
      <c r="U84" s="67">
        <f>[2]Sheet1!AB27</f>
        <v>8813.5919999999987</v>
      </c>
      <c r="V84" s="77">
        <f>[2]Sheet1!AC27</f>
        <v>73.3</v>
      </c>
      <c r="W84" s="19">
        <f>[2]Sheet1!AD27</f>
        <v>1977</v>
      </c>
      <c r="X84" s="71" t="s">
        <v>18</v>
      </c>
      <c r="Y84" s="72">
        <f>[2]Sheet1!AG27</f>
        <v>11.81</v>
      </c>
      <c r="Z84" s="72">
        <f>[2]Sheet1!AH27</f>
        <v>9.3679669368000003</v>
      </c>
      <c r="AA84" s="72">
        <f>[2]Sheet1!AI27</f>
        <v>8.3270817216000008</v>
      </c>
      <c r="AB84" s="72">
        <f>[2]Sheet1!AJ27</f>
        <v>8.3270817216000008</v>
      </c>
      <c r="AC84" s="72">
        <f>[2]Sheet1!AK27</f>
        <v>7.2861965064000005</v>
      </c>
      <c r="AD84" s="72">
        <f>[2]Sheet1!AL27</f>
        <v>7.2861965064000005</v>
      </c>
      <c r="AE84" s="72">
        <f>[2]Sheet1!AM27</f>
        <v>8.3270817216000008</v>
      </c>
      <c r="AF84" s="72">
        <f>[2]Sheet1!AN27</f>
        <v>9.3679669368000003</v>
      </c>
      <c r="AG84" s="72">
        <f>[2]Sheet1!AO27</f>
        <v>9.3679669368000003</v>
      </c>
      <c r="AH84" s="72">
        <f>[2]Sheet1!AP27</f>
        <v>8.3270817216000008</v>
      </c>
      <c r="AI84" s="72">
        <f>[2]Sheet1!AQ27</f>
        <v>7.2861965064000005</v>
      </c>
      <c r="AJ84" s="72">
        <f>[2]Sheet1!AR27</f>
        <v>8.3270817216000008</v>
      </c>
      <c r="AK84" s="72">
        <f>[2]Sheet1!AS27</f>
        <v>10.408852152000001</v>
      </c>
      <c r="AL84" s="73">
        <f t="shared" si="128"/>
        <v>1.4881640264166667</v>
      </c>
      <c r="AM84" s="74">
        <f>[2]Sheet1!AT27</f>
        <v>104.08852152</v>
      </c>
      <c r="AN84" s="72">
        <f>[2]Sheet1!AU27</f>
        <v>285.37</v>
      </c>
      <c r="AO84" s="72">
        <f>[2]Sheet1!AV27</f>
        <v>402.42155984639999</v>
      </c>
      <c r="AP84" s="72">
        <f>[2]Sheet1!AW27</f>
        <v>352.11886486560002</v>
      </c>
      <c r="AQ84" s="72">
        <f>[2]Sheet1!AX27</f>
        <v>276.66482239440001</v>
      </c>
      <c r="AR84" s="72">
        <f>[2]Sheet1!AY27</f>
        <v>176.05943243280001</v>
      </c>
      <c r="AS84" s="72">
        <f>[2]Sheet1!AZ27</f>
        <v>100.6053899616</v>
      </c>
      <c r="AT84" s="72">
        <f>[2]Sheet1!BA27</f>
        <v>50.302694980799998</v>
      </c>
      <c r="AU84" s="72">
        <f>[2]Sheet1!BB27</f>
        <v>50.302694980799998</v>
      </c>
      <c r="AV84" s="72">
        <f>[2]Sheet1!BC27</f>
        <v>50.302694980799998</v>
      </c>
      <c r="AW84" s="72">
        <f>[2]Sheet1!BD27</f>
        <v>100.6053899616</v>
      </c>
      <c r="AX84" s="72">
        <f>[2]Sheet1!BE27</f>
        <v>176.05943243280001</v>
      </c>
      <c r="AY84" s="72">
        <f>[2]Sheet1!BF27</f>
        <v>301.81616988479999</v>
      </c>
      <c r="AZ84" s="72">
        <f>[2]Sheet1!BG27</f>
        <v>477.8756023176</v>
      </c>
      <c r="BA84" s="73">
        <f t="shared" si="100"/>
        <v>209.59456241999999</v>
      </c>
      <c r="BB84" s="74">
        <f>[2]Sheet1!BH27</f>
        <v>2515.1347490399999</v>
      </c>
      <c r="BC84" s="72">
        <f>[2]Sheet1!BI27</f>
        <v>62</v>
      </c>
      <c r="BD84" s="72">
        <f>[2]Sheet1!BJ27</f>
        <v>24950.1367104768</v>
      </c>
      <c r="BE84" s="72">
        <f>[2]Sheet1!BK27</f>
        <v>21831.3696216672</v>
      </c>
      <c r="BF84" s="72">
        <f>[2]Sheet1!BL27</f>
        <v>17153.218988452798</v>
      </c>
      <c r="BG84" s="72">
        <f>[2]Sheet1!BM27</f>
        <v>10915.6848108336</v>
      </c>
      <c r="BH84" s="72">
        <f>[2]Sheet1!BN27</f>
        <v>6237.5341776191999</v>
      </c>
      <c r="BI84" s="72">
        <f>[2]Sheet1!BO27</f>
        <v>3118.7670888096</v>
      </c>
      <c r="BJ84" s="72">
        <f>[2]Sheet1!BP27</f>
        <v>3118.7670888096</v>
      </c>
      <c r="BK84" s="72">
        <f>[2]Sheet1!BQ27</f>
        <v>3118.7670888096</v>
      </c>
      <c r="BL84" s="72">
        <f>[2]Sheet1!BR27</f>
        <v>6237.5341776191999</v>
      </c>
      <c r="BM84" s="72">
        <f>[2]Sheet1!BS27</f>
        <v>10915.6848108336</v>
      </c>
      <c r="BN84" s="72">
        <f>[2]Sheet1!BT27</f>
        <v>18712.6025328576</v>
      </c>
      <c r="BO84" s="72">
        <f>[2]Sheet1!BU27</f>
        <v>29628.287343691198</v>
      </c>
      <c r="BP84" s="75">
        <f>[2]Sheet1!BV27</f>
        <v>155938.35444048</v>
      </c>
      <c r="BQ84" s="76">
        <f t="shared" si="127"/>
        <v>12994.86287004</v>
      </c>
    </row>
    <row r="85" spans="1:69" ht="14.25" customHeight="1" x14ac:dyDescent="0.25">
      <c r="A85" s="19">
        <v>84</v>
      </c>
      <c r="B85" s="19">
        <v>3</v>
      </c>
      <c r="C85" s="67">
        <f>[2]Sheet1!H28</f>
        <v>4.0960000000000001</v>
      </c>
      <c r="D85" s="67">
        <f>[2]Sheet1!I28</f>
        <v>10.666666666666666</v>
      </c>
      <c r="E85" s="67">
        <f>[2]Sheet1!J28</f>
        <v>12.629333333333333</v>
      </c>
      <c r="F85" s="67">
        <f>[2]Sheet1!K28</f>
        <v>4.6079999999999997</v>
      </c>
      <c r="G85" s="67">
        <f>[2]Sheet1!L28</f>
        <v>32</v>
      </c>
      <c r="H85" s="67">
        <f>[2]Sheet1!M28</f>
        <v>47.186875000000001</v>
      </c>
      <c r="I85" s="67">
        <f>[2]Sheet1!N28</f>
        <v>47.039875389408095</v>
      </c>
      <c r="J85" s="68">
        <f>[2]Sheet1!O28</f>
        <v>32.1</v>
      </c>
      <c r="K85" s="19">
        <f>[2]Sheet1!P26</f>
        <v>85</v>
      </c>
      <c r="L85" s="19">
        <f>[2]Sheet1!Q26</f>
        <v>15</v>
      </c>
      <c r="M85" s="19">
        <f>[2]Sheet1!S26</f>
        <v>13</v>
      </c>
      <c r="N85" s="67">
        <v>30.833333333333332</v>
      </c>
      <c r="O85" s="68">
        <f>[2]Sheet1!U26</f>
        <v>9</v>
      </c>
      <c r="P85" s="67">
        <v>46.6666666666667</v>
      </c>
      <c r="Q85" s="19">
        <f>[2]Sheet1!X26</f>
        <v>1083</v>
      </c>
      <c r="R85" s="69">
        <f t="shared" si="129"/>
        <v>34656</v>
      </c>
      <c r="S85" s="68">
        <f>[2]Sheet1!Y26</f>
        <v>7</v>
      </c>
      <c r="T85" s="19">
        <f>[2]Sheet1!AA28</f>
        <v>2060</v>
      </c>
      <c r="U85" s="67">
        <f>[2]Sheet1!AB28</f>
        <v>1509.98</v>
      </c>
      <c r="V85" s="77">
        <f>[2]Sheet1!AC28</f>
        <v>73.3</v>
      </c>
      <c r="W85" s="19">
        <f>[2]Sheet1!AD28</f>
        <v>1989</v>
      </c>
      <c r="X85" s="71" t="s">
        <v>18</v>
      </c>
      <c r="Y85" s="72">
        <f>[2]Sheet1!AG28</f>
        <v>11.81</v>
      </c>
      <c r="Z85" s="72">
        <f>[2]Sheet1!AH28</f>
        <v>1.6049577419999999</v>
      </c>
      <c r="AA85" s="72">
        <f>[2]Sheet1!AI28</f>
        <v>1.4266291039999999</v>
      </c>
      <c r="AB85" s="72">
        <f>[2]Sheet1!AJ28</f>
        <v>1.4266291039999999</v>
      </c>
      <c r="AC85" s="72">
        <f>[2]Sheet1!AK28</f>
        <v>1.2483004659999999</v>
      </c>
      <c r="AD85" s="72">
        <f>[2]Sheet1!AL28</f>
        <v>1.2483004659999999</v>
      </c>
      <c r="AE85" s="72">
        <f>[2]Sheet1!AM28</f>
        <v>1.4266291039999999</v>
      </c>
      <c r="AF85" s="72">
        <f>[2]Sheet1!AN28</f>
        <v>1.6049577419999999</v>
      </c>
      <c r="AG85" s="72">
        <f>[2]Sheet1!AO28</f>
        <v>1.6049577419999999</v>
      </c>
      <c r="AH85" s="72">
        <f>[2]Sheet1!AP28</f>
        <v>1.4266291039999999</v>
      </c>
      <c r="AI85" s="72">
        <f>[2]Sheet1!AQ28</f>
        <v>1.2483004659999999</v>
      </c>
      <c r="AJ85" s="72">
        <f>[2]Sheet1!AR28</f>
        <v>1.4266291039999999</v>
      </c>
      <c r="AK85" s="72">
        <f>[2]Sheet1!AS28</f>
        <v>1.7832863799999998</v>
      </c>
      <c r="AL85" s="73">
        <f t="shared" si="128"/>
        <v>8.5005625908000013</v>
      </c>
      <c r="AM85" s="74">
        <f>[2]Sheet1!AT28</f>
        <v>17.832863799999998</v>
      </c>
      <c r="AN85" s="72">
        <f>[2]Sheet1!AU28</f>
        <v>285.37</v>
      </c>
      <c r="AO85" s="72">
        <f>[2]Sheet1!AV28</f>
        <v>68.944478816</v>
      </c>
      <c r="AP85" s="72">
        <f>[2]Sheet1!AW28</f>
        <v>60.326418963999998</v>
      </c>
      <c r="AQ85" s="72">
        <f>[2]Sheet1!AX28</f>
        <v>47.399329186000003</v>
      </c>
      <c r="AR85" s="72">
        <f>[2]Sheet1!AY28</f>
        <v>30.163209481999999</v>
      </c>
      <c r="AS85" s="72">
        <f>[2]Sheet1!AZ28</f>
        <v>17.236119704</v>
      </c>
      <c r="AT85" s="72">
        <f>[2]Sheet1!BA28</f>
        <v>8.618059852</v>
      </c>
      <c r="AU85" s="72">
        <f>[2]Sheet1!BB28</f>
        <v>8.618059852</v>
      </c>
      <c r="AV85" s="72">
        <f>[2]Sheet1!BC28</f>
        <v>8.618059852</v>
      </c>
      <c r="AW85" s="72">
        <f>[2]Sheet1!BD28</f>
        <v>17.236119704</v>
      </c>
      <c r="AX85" s="72">
        <f>[2]Sheet1!BE28</f>
        <v>30.163209481999999</v>
      </c>
      <c r="AY85" s="72">
        <f>[2]Sheet1!BF28</f>
        <v>51.708359111999997</v>
      </c>
      <c r="AZ85" s="72">
        <f>[2]Sheet1!BG28</f>
        <v>81.871568593999996</v>
      </c>
      <c r="BA85" s="73">
        <f t="shared" si="100"/>
        <v>35.908582716666665</v>
      </c>
      <c r="BB85" s="74">
        <f>[2]Sheet1!BH28</f>
        <v>430.9029926</v>
      </c>
      <c r="BC85" s="72">
        <f>[2]Sheet1!BI28</f>
        <v>62</v>
      </c>
      <c r="BD85" s="72">
        <f>[2]Sheet1!BJ28</f>
        <v>4274.5576865920002</v>
      </c>
      <c r="BE85" s="72">
        <f>[2]Sheet1!BK28</f>
        <v>3740.2379757680001</v>
      </c>
      <c r="BF85" s="72">
        <f>[2]Sheet1!BL28</f>
        <v>2938.7584095320003</v>
      </c>
      <c r="BG85" s="72">
        <f>[2]Sheet1!BM28</f>
        <v>1870.118987884</v>
      </c>
      <c r="BH85" s="72">
        <f>[2]Sheet1!BN28</f>
        <v>1068.6394216480001</v>
      </c>
      <c r="BI85" s="72">
        <f>[2]Sheet1!BO28</f>
        <v>534.31971082400003</v>
      </c>
      <c r="BJ85" s="72">
        <f>[2]Sheet1!BP28</f>
        <v>534.31971082400003</v>
      </c>
      <c r="BK85" s="72">
        <f>[2]Sheet1!BQ28</f>
        <v>534.31971082400003</v>
      </c>
      <c r="BL85" s="72">
        <f>[2]Sheet1!BR28</f>
        <v>1068.6394216480001</v>
      </c>
      <c r="BM85" s="72">
        <f>[2]Sheet1!BS28</f>
        <v>1870.118987884</v>
      </c>
      <c r="BN85" s="72">
        <f>[2]Sheet1!BT28</f>
        <v>3205.9182649439999</v>
      </c>
      <c r="BO85" s="72">
        <f>[2]Sheet1!BU28</f>
        <v>5076.0372528280004</v>
      </c>
      <c r="BP85" s="75">
        <f>[2]Sheet1!BV28</f>
        <v>26715.9855412</v>
      </c>
      <c r="BQ85" s="76">
        <f t="shared" si="127"/>
        <v>2226.3321284333338</v>
      </c>
    </row>
    <row r="86" spans="1:69" ht="14.25" customHeight="1" x14ac:dyDescent="0.25">
      <c r="A86" s="19">
        <v>85</v>
      </c>
      <c r="B86" s="19">
        <v>3</v>
      </c>
      <c r="C86" s="67">
        <f>[2]Sheet1!H29</f>
        <v>8.0640000000000001</v>
      </c>
      <c r="D86" s="67">
        <f>[2]Sheet1!I29</f>
        <v>21</v>
      </c>
      <c r="E86" s="67">
        <f>[2]Sheet1!J29</f>
        <v>24.864000000000001</v>
      </c>
      <c r="F86" s="67">
        <f>[2]Sheet1!K29</f>
        <v>9.0719999999999992</v>
      </c>
      <c r="G86" s="67">
        <f>[2]Sheet1!L29</f>
        <v>63</v>
      </c>
      <c r="H86" s="67">
        <f>[2]Sheet1!M29</f>
        <v>42.467460317460315</v>
      </c>
      <c r="I86" s="67">
        <f>[2]Sheet1!N29</f>
        <v>83.347352024922102</v>
      </c>
      <c r="J86" s="68">
        <f>[2]Sheet1!O29</f>
        <v>32.1</v>
      </c>
      <c r="K86" s="19">
        <f>[2]Sheet1!P27</f>
        <v>85</v>
      </c>
      <c r="L86" s="19">
        <f>[2]Sheet1!Q27</f>
        <v>15</v>
      </c>
      <c r="M86" s="19">
        <f>[2]Sheet1!S27</f>
        <v>13</v>
      </c>
      <c r="N86" s="67">
        <v>30.833333333333332</v>
      </c>
      <c r="O86" s="68">
        <f>[2]Sheet1!U27</f>
        <v>9</v>
      </c>
      <c r="P86" s="67">
        <v>46.6666666666667</v>
      </c>
      <c r="Q86" s="19">
        <f>[2]Sheet1!X27</f>
        <v>1083</v>
      </c>
      <c r="R86" s="69">
        <f t="shared" si="129"/>
        <v>68229</v>
      </c>
      <c r="S86" s="68">
        <f>[2]Sheet1!Y27</f>
        <v>7</v>
      </c>
      <c r="T86" s="19">
        <f>[2]Sheet1!AA29</f>
        <v>3650</v>
      </c>
      <c r="U86" s="67">
        <f>[2]Sheet1!AB29</f>
        <v>2675.45</v>
      </c>
      <c r="V86" s="77">
        <f>[2]Sheet1!AC29</f>
        <v>73.3</v>
      </c>
      <c r="W86" s="19">
        <f>[2]Sheet1!AD29</f>
        <v>1973</v>
      </c>
      <c r="X86" s="71" t="s">
        <v>18</v>
      </c>
      <c r="Y86" s="72">
        <f>[2]Sheet1!AG29</f>
        <v>11.81</v>
      </c>
      <c r="Z86" s="72">
        <f>[2]Sheet1!AH29</f>
        <v>2.8437358050000001</v>
      </c>
      <c r="AA86" s="72">
        <f>[2]Sheet1!AI29</f>
        <v>2.52776516</v>
      </c>
      <c r="AB86" s="72">
        <f>[2]Sheet1!AJ29</f>
        <v>2.52776516</v>
      </c>
      <c r="AC86" s="72">
        <f>[2]Sheet1!AK29</f>
        <v>2.2117945149999998</v>
      </c>
      <c r="AD86" s="72">
        <f>[2]Sheet1!AL29</f>
        <v>2.2117945149999998</v>
      </c>
      <c r="AE86" s="72">
        <f>[2]Sheet1!AM29</f>
        <v>2.52776516</v>
      </c>
      <c r="AF86" s="72">
        <f>[2]Sheet1!AN29</f>
        <v>2.8437358050000001</v>
      </c>
      <c r="AG86" s="72">
        <f>[2]Sheet1!AO29</f>
        <v>2.8437358050000001</v>
      </c>
      <c r="AH86" s="72">
        <f>[2]Sheet1!AP29</f>
        <v>2.52776516</v>
      </c>
      <c r="AI86" s="72">
        <f>[2]Sheet1!AQ29</f>
        <v>2.2117945149999998</v>
      </c>
      <c r="AJ86" s="72">
        <f>[2]Sheet1!AR29</f>
        <v>2.52776516</v>
      </c>
      <c r="AK86" s="72">
        <f>[2]Sheet1!AS29</f>
        <v>3.1597064499999998</v>
      </c>
      <c r="AL86" s="73">
        <f t="shared" si="128"/>
        <v>1.4563505436666666</v>
      </c>
      <c r="AM86" s="74">
        <f>[2]Sheet1!AT29</f>
        <v>31.597064500000002</v>
      </c>
      <c r="AN86" s="72">
        <f>[2]Sheet1!AU29</f>
        <v>285.37</v>
      </c>
      <c r="AO86" s="72">
        <f>[2]Sheet1!AV29</f>
        <v>122.15890663999998</v>
      </c>
      <c r="AP86" s="72">
        <f>[2]Sheet1!AW29</f>
        <v>106.88904330999999</v>
      </c>
      <c r="AQ86" s="72">
        <f>[2]Sheet1!AX29</f>
        <v>83.984248314999988</v>
      </c>
      <c r="AR86" s="72">
        <f>[2]Sheet1!AY29</f>
        <v>53.444521654999996</v>
      </c>
      <c r="AS86" s="72">
        <f>[2]Sheet1!AZ29</f>
        <v>30.539726659999996</v>
      </c>
      <c r="AT86" s="72">
        <f>[2]Sheet1!BA29</f>
        <v>15.269863329999998</v>
      </c>
      <c r="AU86" s="72">
        <f>[2]Sheet1!BB29</f>
        <v>15.269863329999998</v>
      </c>
      <c r="AV86" s="72">
        <f>[2]Sheet1!BC29</f>
        <v>15.269863329999998</v>
      </c>
      <c r="AW86" s="72">
        <f>[2]Sheet1!BD29</f>
        <v>30.539726659999996</v>
      </c>
      <c r="AX86" s="72">
        <f>[2]Sheet1!BE29</f>
        <v>53.444521654999996</v>
      </c>
      <c r="AY86" s="72">
        <f>[2]Sheet1!BF29</f>
        <v>91.619179979999984</v>
      </c>
      <c r="AZ86" s="72">
        <f>[2]Sheet1!BG29</f>
        <v>145.06370163499997</v>
      </c>
      <c r="BA86" s="73">
        <f t="shared" si="100"/>
        <v>63.624430541666662</v>
      </c>
      <c r="BB86" s="74">
        <f>[2]Sheet1!BH29</f>
        <v>763.49316649999992</v>
      </c>
      <c r="BC86" s="72">
        <f>[2]Sheet1!BI29</f>
        <v>62</v>
      </c>
      <c r="BD86" s="72">
        <f>[2]Sheet1!BJ29</f>
        <v>7573.8522116799986</v>
      </c>
      <c r="BE86" s="72">
        <f>[2]Sheet1!BK29</f>
        <v>6627.1206852199984</v>
      </c>
      <c r="BF86" s="72">
        <f>[2]Sheet1!BL29</f>
        <v>5207.0233955299991</v>
      </c>
      <c r="BG86" s="72">
        <f>[2]Sheet1!BM29</f>
        <v>3313.5603426099992</v>
      </c>
      <c r="BH86" s="72">
        <f>[2]Sheet1!BN29</f>
        <v>1893.4630529199997</v>
      </c>
      <c r="BI86" s="72">
        <f>[2]Sheet1!BO29</f>
        <v>946.73152645999983</v>
      </c>
      <c r="BJ86" s="72">
        <f>[2]Sheet1!BP29</f>
        <v>946.73152645999983</v>
      </c>
      <c r="BK86" s="72">
        <f>[2]Sheet1!BQ29</f>
        <v>946.73152645999983</v>
      </c>
      <c r="BL86" s="72">
        <f>[2]Sheet1!BR29</f>
        <v>1893.4630529199997</v>
      </c>
      <c r="BM86" s="72">
        <f>[2]Sheet1!BS29</f>
        <v>3313.5603426099992</v>
      </c>
      <c r="BN86" s="72">
        <f>[2]Sheet1!BT29</f>
        <v>5680.3891587599992</v>
      </c>
      <c r="BO86" s="72">
        <f>[2]Sheet1!BU29</f>
        <v>8993.949501369998</v>
      </c>
      <c r="BP86" s="75">
        <f>[2]Sheet1!BV29</f>
        <v>47336.576322999994</v>
      </c>
      <c r="BQ86" s="76">
        <f t="shared" si="127"/>
        <v>3944.714693583333</v>
      </c>
    </row>
    <row r="87" spans="1:69" ht="14.25" customHeight="1" x14ac:dyDescent="0.25">
      <c r="A87" s="19">
        <v>86</v>
      </c>
      <c r="B87" s="19">
        <v>3</v>
      </c>
      <c r="C87" s="67">
        <f>[2]Sheet1!H30</f>
        <v>9.7279999999999998</v>
      </c>
      <c r="D87" s="67">
        <f>[2]Sheet1!I30</f>
        <v>25.333333333333332</v>
      </c>
      <c r="E87" s="67">
        <f>[2]Sheet1!J30</f>
        <v>29.994666666666667</v>
      </c>
      <c r="F87" s="67">
        <f>[2]Sheet1!K30</f>
        <v>10.943999999999999</v>
      </c>
      <c r="G87" s="67">
        <f>[2]Sheet1!L30</f>
        <v>76</v>
      </c>
      <c r="H87" s="67">
        <f>[2]Sheet1!M30</f>
        <v>34.894657894736838</v>
      </c>
      <c r="I87" s="67">
        <f>[2]Sheet1!N30</f>
        <v>82.616635514018682</v>
      </c>
      <c r="J87" s="68">
        <f>[2]Sheet1!O30</f>
        <v>32.1</v>
      </c>
      <c r="K87" s="19">
        <f>[2]Sheet1!P28</f>
        <v>85</v>
      </c>
      <c r="L87" s="19">
        <f>[2]Sheet1!Q28</f>
        <v>15</v>
      </c>
      <c r="M87" s="19">
        <f>[2]Sheet1!S28</f>
        <v>13</v>
      </c>
      <c r="N87" s="67">
        <v>30.833333333333332</v>
      </c>
      <c r="O87" s="68">
        <f>[2]Sheet1!U28</f>
        <v>9</v>
      </c>
      <c r="P87" s="67">
        <v>46.6666666666667</v>
      </c>
      <c r="Q87" s="19">
        <f>[2]Sheet1!X28</f>
        <v>1083</v>
      </c>
      <c r="R87" s="69">
        <f t="shared" si="129"/>
        <v>82308</v>
      </c>
      <c r="S87" s="68">
        <f>[2]Sheet1!Y28</f>
        <v>7</v>
      </c>
      <c r="T87" s="19">
        <f>[2]Sheet1!AA30</f>
        <v>3618</v>
      </c>
      <c r="U87" s="67">
        <f>[2]Sheet1!AB30</f>
        <v>2651.9939999999997</v>
      </c>
      <c r="V87" s="77">
        <f>[2]Sheet1!AC30</f>
        <v>73.3</v>
      </c>
      <c r="W87" s="19">
        <f>[2]Sheet1!AD30</f>
        <v>1973</v>
      </c>
      <c r="X87" s="71" t="s">
        <v>18</v>
      </c>
      <c r="Y87" s="72">
        <f>[2]Sheet1!AG30</f>
        <v>11.81</v>
      </c>
      <c r="Z87" s="72">
        <f>[2]Sheet1!AH30</f>
        <v>2.8188044226</v>
      </c>
      <c r="AA87" s="72">
        <f>[2]Sheet1!AI30</f>
        <v>2.5056039312</v>
      </c>
      <c r="AB87" s="72">
        <f>[2]Sheet1!AJ30</f>
        <v>2.5056039312</v>
      </c>
      <c r="AC87" s="72">
        <f>[2]Sheet1!AK30</f>
        <v>2.1924034398000001</v>
      </c>
      <c r="AD87" s="72">
        <f>[2]Sheet1!AL30</f>
        <v>2.1924034398000001</v>
      </c>
      <c r="AE87" s="72">
        <f>[2]Sheet1!AM30</f>
        <v>2.5056039312</v>
      </c>
      <c r="AF87" s="72">
        <f>[2]Sheet1!AN30</f>
        <v>2.8188044226</v>
      </c>
      <c r="AG87" s="72">
        <f>[2]Sheet1!AO30</f>
        <v>2.8188044226</v>
      </c>
      <c r="AH87" s="72">
        <f>[2]Sheet1!AP30</f>
        <v>2.5056039312</v>
      </c>
      <c r="AI87" s="72">
        <f>[2]Sheet1!AQ30</f>
        <v>2.1924034398000001</v>
      </c>
      <c r="AJ87" s="72">
        <f>[2]Sheet1!AR30</f>
        <v>2.5056039312</v>
      </c>
      <c r="AK87" s="72">
        <f>[2]Sheet1!AS30</f>
        <v>3.1320049139999999</v>
      </c>
      <c r="AL87" s="73">
        <f t="shared" si="128"/>
        <v>2.5804269341666668</v>
      </c>
      <c r="AM87" s="74">
        <f>[2]Sheet1!AT30</f>
        <v>31.320049139999998</v>
      </c>
      <c r="AN87" s="72">
        <f>[2]Sheet1!AU30</f>
        <v>285.37</v>
      </c>
      <c r="AO87" s="72">
        <f>[2]Sheet1!AV30</f>
        <v>121.08792444479997</v>
      </c>
      <c r="AP87" s="72">
        <f>[2]Sheet1!AW30</f>
        <v>105.95193388919998</v>
      </c>
      <c r="AQ87" s="72">
        <f>[2]Sheet1!AX30</f>
        <v>83.247948055799981</v>
      </c>
      <c r="AR87" s="72">
        <f>[2]Sheet1!AY30</f>
        <v>52.975966944599989</v>
      </c>
      <c r="AS87" s="72">
        <f>[2]Sheet1!AZ30</f>
        <v>30.271981111199992</v>
      </c>
      <c r="AT87" s="72">
        <f>[2]Sheet1!BA30</f>
        <v>15.135990555599996</v>
      </c>
      <c r="AU87" s="72">
        <f>[2]Sheet1!BB30</f>
        <v>15.135990555599996</v>
      </c>
      <c r="AV87" s="72">
        <f>[2]Sheet1!BC30</f>
        <v>15.135990555599996</v>
      </c>
      <c r="AW87" s="72">
        <f>[2]Sheet1!BD30</f>
        <v>30.271981111199992</v>
      </c>
      <c r="AX87" s="72">
        <f>[2]Sheet1!BE30</f>
        <v>52.975966944599989</v>
      </c>
      <c r="AY87" s="72">
        <f>[2]Sheet1!BF30</f>
        <v>90.815943333599975</v>
      </c>
      <c r="AZ87" s="72">
        <f>[2]Sheet1!BG30</f>
        <v>143.79191027819996</v>
      </c>
      <c r="BA87" s="73">
        <f t="shared" si="100"/>
        <v>63.066627314999984</v>
      </c>
      <c r="BB87" s="74">
        <f>[2]Sheet1!BH30</f>
        <v>756.79952777999983</v>
      </c>
      <c r="BC87" s="72">
        <f>[2]Sheet1!BI30</f>
        <v>62</v>
      </c>
      <c r="BD87" s="72">
        <f>[2]Sheet1!BJ30</f>
        <v>7507.4513155775985</v>
      </c>
      <c r="BE87" s="72">
        <f>[2]Sheet1!BK30</f>
        <v>6569.0199011303985</v>
      </c>
      <c r="BF87" s="72">
        <f>[2]Sheet1!BL30</f>
        <v>5161.3727794595989</v>
      </c>
      <c r="BG87" s="72">
        <f>[2]Sheet1!BM30</f>
        <v>3284.5099505651992</v>
      </c>
      <c r="BH87" s="72">
        <f>[2]Sheet1!BN30</f>
        <v>1876.8628288943996</v>
      </c>
      <c r="BI87" s="72">
        <f>[2]Sheet1!BO30</f>
        <v>938.43141444719981</v>
      </c>
      <c r="BJ87" s="72">
        <f>[2]Sheet1!BP30</f>
        <v>938.43141444719981</v>
      </c>
      <c r="BK87" s="72">
        <f>[2]Sheet1!BQ30</f>
        <v>938.43141444719981</v>
      </c>
      <c r="BL87" s="72">
        <f>[2]Sheet1!BR30</f>
        <v>1876.8628288943996</v>
      </c>
      <c r="BM87" s="72">
        <f>[2]Sheet1!BS30</f>
        <v>3284.5099505651992</v>
      </c>
      <c r="BN87" s="72">
        <f>[2]Sheet1!BT30</f>
        <v>5630.5884866831984</v>
      </c>
      <c r="BO87" s="72">
        <f>[2]Sheet1!BU30</f>
        <v>8915.0984372483981</v>
      </c>
      <c r="BP87" s="75">
        <f>[2]Sheet1!BV30</f>
        <v>46921.570722359989</v>
      </c>
      <c r="BQ87" s="76">
        <f t="shared" si="127"/>
        <v>3910.130893529999</v>
      </c>
    </row>
    <row r="88" spans="1:69" ht="14.25" customHeight="1" x14ac:dyDescent="0.25">
      <c r="A88" s="19">
        <v>87</v>
      </c>
      <c r="B88" s="19">
        <v>3</v>
      </c>
      <c r="C88" s="67">
        <f>[2]Sheet1!H31</f>
        <v>9.7279999999999998</v>
      </c>
      <c r="D88" s="67">
        <f>[2]Sheet1!I31</f>
        <v>25.333333333333332</v>
      </c>
      <c r="E88" s="67">
        <f>[2]Sheet1!J31</f>
        <v>29.994666666666667</v>
      </c>
      <c r="F88" s="67">
        <f>[2]Sheet1!K31</f>
        <v>10.943999999999999</v>
      </c>
      <c r="G88" s="67">
        <f>[2]Sheet1!L31</f>
        <v>76</v>
      </c>
      <c r="H88" s="67">
        <f>[2]Sheet1!M31</f>
        <v>34.90430263157895</v>
      </c>
      <c r="I88" s="67">
        <f>[2]Sheet1!N31</f>
        <v>82.639470404984436</v>
      </c>
      <c r="J88" s="68">
        <f>[2]Sheet1!O31</f>
        <v>32.1</v>
      </c>
      <c r="K88" s="19">
        <f>[2]Sheet1!P29</f>
        <v>85</v>
      </c>
      <c r="L88" s="19">
        <f>[2]Sheet1!Q29</f>
        <v>15</v>
      </c>
      <c r="M88" s="19">
        <f>[2]Sheet1!S29</f>
        <v>13</v>
      </c>
      <c r="N88" s="67">
        <v>30.833333333333332</v>
      </c>
      <c r="O88" s="68">
        <f>[2]Sheet1!U29</f>
        <v>9</v>
      </c>
      <c r="P88" s="67">
        <v>46.6666666666667</v>
      </c>
      <c r="Q88" s="19">
        <f>[2]Sheet1!X29</f>
        <v>1083</v>
      </c>
      <c r="R88" s="69">
        <f t="shared" si="129"/>
        <v>82308</v>
      </c>
      <c r="S88" s="68">
        <f>[2]Sheet1!Y29</f>
        <v>7</v>
      </c>
      <c r="T88" s="19">
        <f>[2]Sheet1!AA31</f>
        <v>3619</v>
      </c>
      <c r="U88" s="67">
        <f>[2]Sheet1!AB31</f>
        <v>2652.7270000000003</v>
      </c>
      <c r="V88" s="77">
        <f>[2]Sheet1!AC31</f>
        <v>73.3</v>
      </c>
      <c r="W88" s="19">
        <f>[2]Sheet1!AD31</f>
        <v>1974</v>
      </c>
      <c r="X88" s="71" t="s">
        <v>18</v>
      </c>
      <c r="Y88" s="72">
        <f>[2]Sheet1!AG31</f>
        <v>11.81</v>
      </c>
      <c r="Z88" s="72">
        <f>[2]Sheet1!AH31</f>
        <v>2.8195835283000008</v>
      </c>
      <c r="AA88" s="72">
        <f>[2]Sheet1!AI31</f>
        <v>2.5062964696000005</v>
      </c>
      <c r="AB88" s="72">
        <f>[2]Sheet1!AJ31</f>
        <v>2.5062964696000005</v>
      </c>
      <c r="AC88" s="72">
        <f>[2]Sheet1!AK31</f>
        <v>2.1930094109000002</v>
      </c>
      <c r="AD88" s="72">
        <f>[2]Sheet1!AL31</f>
        <v>2.1930094109000002</v>
      </c>
      <c r="AE88" s="72">
        <f>[2]Sheet1!AM31</f>
        <v>2.5062964696000005</v>
      </c>
      <c r="AF88" s="72">
        <f>[2]Sheet1!AN31</f>
        <v>2.8195835283000008</v>
      </c>
      <c r="AG88" s="72">
        <f>[2]Sheet1!AO31</f>
        <v>2.8195835283000008</v>
      </c>
      <c r="AH88" s="72">
        <f>[2]Sheet1!AP31</f>
        <v>2.5062964696000005</v>
      </c>
      <c r="AI88" s="72">
        <f>[2]Sheet1!AQ31</f>
        <v>2.1930094109000002</v>
      </c>
      <c r="AJ88" s="72">
        <f>[2]Sheet1!AR31</f>
        <v>2.5062964696000005</v>
      </c>
      <c r="AK88" s="72">
        <f>[2]Sheet1!AS31</f>
        <v>3.1328705870000007</v>
      </c>
      <c r="AL88" s="73">
        <f t="shared" si="128"/>
        <v>2.5578040130999997</v>
      </c>
      <c r="AM88" s="74">
        <f>[2]Sheet1!AT31</f>
        <v>31.328705870000004</v>
      </c>
      <c r="AN88" s="72">
        <f>[2]Sheet1!AU31</f>
        <v>285.37</v>
      </c>
      <c r="AO88" s="72">
        <f>[2]Sheet1!AV31</f>
        <v>121.12139263840001</v>
      </c>
      <c r="AP88" s="72">
        <f>[2]Sheet1!AW31</f>
        <v>105.98121855860001</v>
      </c>
      <c r="AQ88" s="72">
        <f>[2]Sheet1!AX31</f>
        <v>83.270957438900012</v>
      </c>
      <c r="AR88" s="72">
        <f>[2]Sheet1!AY31</f>
        <v>52.990609279300003</v>
      </c>
      <c r="AS88" s="72">
        <f>[2]Sheet1!AZ31</f>
        <v>30.280348159600003</v>
      </c>
      <c r="AT88" s="72">
        <f>[2]Sheet1!BA31</f>
        <v>15.140174079800001</v>
      </c>
      <c r="AU88" s="72">
        <f>[2]Sheet1!BB31</f>
        <v>15.140174079800001</v>
      </c>
      <c r="AV88" s="72">
        <f>[2]Sheet1!BC31</f>
        <v>15.140174079800001</v>
      </c>
      <c r="AW88" s="72">
        <f>[2]Sheet1!BD31</f>
        <v>30.280348159600003</v>
      </c>
      <c r="AX88" s="72">
        <f>[2]Sheet1!BE31</f>
        <v>52.990609279300003</v>
      </c>
      <c r="AY88" s="72">
        <f>[2]Sheet1!BF31</f>
        <v>90.841044478800001</v>
      </c>
      <c r="AZ88" s="72">
        <f>[2]Sheet1!BG31</f>
        <v>143.8316537581</v>
      </c>
      <c r="BA88" s="73">
        <f t="shared" si="100"/>
        <v>63.084058665833332</v>
      </c>
      <c r="BB88" s="74">
        <f>[2]Sheet1!BH31</f>
        <v>757.00870399000007</v>
      </c>
      <c r="BC88" s="72">
        <f>[2]Sheet1!BI31</f>
        <v>62</v>
      </c>
      <c r="BD88" s="72">
        <f>[2]Sheet1!BJ31</f>
        <v>7509.526343580801</v>
      </c>
      <c r="BE88" s="72">
        <f>[2]Sheet1!BK31</f>
        <v>6570.8355506332009</v>
      </c>
      <c r="BF88" s="72">
        <f>[2]Sheet1!BL31</f>
        <v>5162.7993612118007</v>
      </c>
      <c r="BG88" s="72">
        <f>[2]Sheet1!BM31</f>
        <v>3285.4177753166005</v>
      </c>
      <c r="BH88" s="72">
        <f>[2]Sheet1!BN31</f>
        <v>1877.3815858952003</v>
      </c>
      <c r="BI88" s="72">
        <f>[2]Sheet1!BO31</f>
        <v>938.69079294760013</v>
      </c>
      <c r="BJ88" s="72">
        <f>[2]Sheet1!BP31</f>
        <v>938.69079294760013</v>
      </c>
      <c r="BK88" s="72">
        <f>[2]Sheet1!BQ31</f>
        <v>938.69079294760013</v>
      </c>
      <c r="BL88" s="72">
        <f>[2]Sheet1!BR31</f>
        <v>1877.3815858952003</v>
      </c>
      <c r="BM88" s="72">
        <f>[2]Sheet1!BS31</f>
        <v>3285.4177753166005</v>
      </c>
      <c r="BN88" s="72">
        <f>[2]Sheet1!BT31</f>
        <v>5632.1447576856008</v>
      </c>
      <c r="BO88" s="72">
        <f>[2]Sheet1!BU31</f>
        <v>8917.5625330022012</v>
      </c>
      <c r="BP88" s="75">
        <f>[2]Sheet1!BV31</f>
        <v>46934.539647380006</v>
      </c>
      <c r="BQ88" s="76">
        <f t="shared" si="127"/>
        <v>3911.2116372816672</v>
      </c>
    </row>
    <row r="89" spans="1:69" ht="14.25" customHeight="1" x14ac:dyDescent="0.25">
      <c r="A89" s="19">
        <v>88</v>
      </c>
      <c r="B89" s="19">
        <v>3</v>
      </c>
      <c r="C89" s="67">
        <f>[2]Sheet1!H32</f>
        <v>8.5760000000000005</v>
      </c>
      <c r="D89" s="67">
        <f>[2]Sheet1!I32</f>
        <v>22.333333333333332</v>
      </c>
      <c r="E89" s="67">
        <f>[2]Sheet1!J32</f>
        <v>26.442666666666668</v>
      </c>
      <c r="F89" s="67">
        <f>[2]Sheet1!K32</f>
        <v>9.6479999999999997</v>
      </c>
      <c r="G89" s="67">
        <f>[2]Sheet1!L32</f>
        <v>67</v>
      </c>
      <c r="H89" s="67">
        <f>[2]Sheet1!M32</f>
        <v>52.579074626865669</v>
      </c>
      <c r="I89" s="67">
        <f>[2]Sheet1!N32</f>
        <v>109.7444859813084</v>
      </c>
      <c r="J89" s="68">
        <f>[2]Sheet1!O32</f>
        <v>32.1</v>
      </c>
      <c r="K89" s="19">
        <f>[2]Sheet1!P30</f>
        <v>85</v>
      </c>
      <c r="L89" s="19">
        <f>[2]Sheet1!Q30</f>
        <v>15</v>
      </c>
      <c r="M89" s="19">
        <f>[2]Sheet1!S30</f>
        <v>13</v>
      </c>
      <c r="N89" s="67">
        <v>30.833333333333332</v>
      </c>
      <c r="O89" s="68">
        <f>[2]Sheet1!U30</f>
        <v>9</v>
      </c>
      <c r="P89" s="67">
        <v>46.6666666666667</v>
      </c>
      <c r="Q89" s="19">
        <f>[2]Sheet1!X30</f>
        <v>1083</v>
      </c>
      <c r="R89" s="69">
        <f t="shared" si="129"/>
        <v>72561</v>
      </c>
      <c r="S89" s="68">
        <f>[2]Sheet1!Y30</f>
        <v>7</v>
      </c>
      <c r="T89" s="19">
        <f>[2]Sheet1!AA32</f>
        <v>4806</v>
      </c>
      <c r="U89" s="67">
        <f>[2]Sheet1!AB32</f>
        <v>3522.7979999999998</v>
      </c>
      <c r="V89" s="77">
        <f>[2]Sheet1!AC32</f>
        <v>73.3</v>
      </c>
      <c r="W89" s="19">
        <f>[2]Sheet1!AD32</f>
        <v>1974</v>
      </c>
      <c r="X89" s="71" t="s">
        <v>18</v>
      </c>
      <c r="Y89" s="72">
        <f>[2]Sheet1!AG32</f>
        <v>11.81</v>
      </c>
      <c r="Z89" s="72">
        <f>[2]Sheet1!AH32</f>
        <v>3.7443819941999998</v>
      </c>
      <c r="AA89" s="72">
        <f>[2]Sheet1!AI32</f>
        <v>3.3283395504</v>
      </c>
      <c r="AB89" s="72">
        <f>[2]Sheet1!AJ32</f>
        <v>3.3283395504</v>
      </c>
      <c r="AC89" s="72">
        <f>[2]Sheet1!AK32</f>
        <v>2.9122971066000001</v>
      </c>
      <c r="AD89" s="72">
        <f>[2]Sheet1!AL32</f>
        <v>2.9122971066000001</v>
      </c>
      <c r="AE89" s="72">
        <f>[2]Sheet1!AM32</f>
        <v>3.3283395504</v>
      </c>
      <c r="AF89" s="72">
        <f>[2]Sheet1!AN32</f>
        <v>3.7443819941999998</v>
      </c>
      <c r="AG89" s="72">
        <f>[2]Sheet1!AO32</f>
        <v>3.7443819941999998</v>
      </c>
      <c r="AH89" s="72">
        <f>[2]Sheet1!AP32</f>
        <v>3.3283395504</v>
      </c>
      <c r="AI89" s="72">
        <f>[2]Sheet1!AQ32</f>
        <v>2.9122971066000001</v>
      </c>
      <c r="AJ89" s="72">
        <f>[2]Sheet1!AR32</f>
        <v>3.3283395504</v>
      </c>
      <c r="AK89" s="72">
        <f>[2]Sheet1!AS32</f>
        <v>4.1604244379999997</v>
      </c>
      <c r="AL89" s="73">
        <f t="shared" si="128"/>
        <v>2.5585109793833336</v>
      </c>
      <c r="AM89" s="74">
        <f>[2]Sheet1!AT32</f>
        <v>41.604244379999997</v>
      </c>
      <c r="AN89" s="72">
        <f>[2]Sheet1!AU32</f>
        <v>285.37</v>
      </c>
      <c r="AO89" s="72">
        <f>[2]Sheet1!AV32</f>
        <v>160.84813844160001</v>
      </c>
      <c r="AP89" s="72">
        <f>[2]Sheet1!AW32</f>
        <v>140.74212113640002</v>
      </c>
      <c r="AQ89" s="72">
        <f>[2]Sheet1!AX32</f>
        <v>110.5830951786</v>
      </c>
      <c r="AR89" s="72">
        <f>[2]Sheet1!AY32</f>
        <v>70.371060568200008</v>
      </c>
      <c r="AS89" s="72">
        <f>[2]Sheet1!AZ32</f>
        <v>40.212034610400003</v>
      </c>
      <c r="AT89" s="72">
        <f>[2]Sheet1!BA32</f>
        <v>20.106017305200002</v>
      </c>
      <c r="AU89" s="72">
        <f>[2]Sheet1!BB32</f>
        <v>20.106017305200002</v>
      </c>
      <c r="AV89" s="72">
        <f>[2]Sheet1!BC32</f>
        <v>20.106017305200002</v>
      </c>
      <c r="AW89" s="72">
        <f>[2]Sheet1!BD32</f>
        <v>40.212034610400003</v>
      </c>
      <c r="AX89" s="72">
        <f>[2]Sheet1!BE32</f>
        <v>70.371060568200008</v>
      </c>
      <c r="AY89" s="72">
        <f>[2]Sheet1!BF32</f>
        <v>120.63610383120002</v>
      </c>
      <c r="AZ89" s="72">
        <f>[2]Sheet1!BG32</f>
        <v>191.00716439940001</v>
      </c>
      <c r="BA89" s="73">
        <f t="shared" si="100"/>
        <v>83.775072105000007</v>
      </c>
      <c r="BB89" s="74">
        <f>[2]Sheet1!BH32</f>
        <v>1005.30086526</v>
      </c>
      <c r="BC89" s="72">
        <f>[2]Sheet1!BI32</f>
        <v>62</v>
      </c>
      <c r="BD89" s="72">
        <f>[2]Sheet1!BJ32</f>
        <v>9972.5845833792009</v>
      </c>
      <c r="BE89" s="72">
        <f>[2]Sheet1!BK32</f>
        <v>8726.0115104568013</v>
      </c>
      <c r="BF89" s="72">
        <f>[2]Sheet1!BL32</f>
        <v>6856.1519010732009</v>
      </c>
      <c r="BG89" s="72">
        <f>[2]Sheet1!BM32</f>
        <v>4363.0057552284006</v>
      </c>
      <c r="BH89" s="72">
        <f>[2]Sheet1!BN32</f>
        <v>2493.1461458448002</v>
      </c>
      <c r="BI89" s="72">
        <f>[2]Sheet1!BO32</f>
        <v>1246.5730729224001</v>
      </c>
      <c r="BJ89" s="72">
        <f>[2]Sheet1!BP32</f>
        <v>1246.5730729224001</v>
      </c>
      <c r="BK89" s="72">
        <f>[2]Sheet1!BQ32</f>
        <v>1246.5730729224001</v>
      </c>
      <c r="BL89" s="72">
        <f>[2]Sheet1!BR32</f>
        <v>2493.1461458448002</v>
      </c>
      <c r="BM89" s="72">
        <f>[2]Sheet1!BS32</f>
        <v>4363.0057552284006</v>
      </c>
      <c r="BN89" s="72">
        <f>[2]Sheet1!BT32</f>
        <v>7479.4384375344007</v>
      </c>
      <c r="BO89" s="72">
        <f>[2]Sheet1!BU32</f>
        <v>11842.444192762801</v>
      </c>
      <c r="BP89" s="75">
        <f>[2]Sheet1!BV32</f>
        <v>62328.653646120001</v>
      </c>
      <c r="BQ89" s="76">
        <f t="shared" si="127"/>
        <v>5194.054470510001</v>
      </c>
    </row>
    <row r="90" spans="1:69" ht="14.25" customHeight="1" x14ac:dyDescent="0.25">
      <c r="A90" s="19">
        <v>89</v>
      </c>
      <c r="B90" s="19">
        <v>3</v>
      </c>
      <c r="C90" s="67">
        <f>[2]Sheet1!H33</f>
        <v>20.352</v>
      </c>
      <c r="D90" s="67">
        <f>[2]Sheet1!I33</f>
        <v>53</v>
      </c>
      <c r="E90" s="67">
        <f>[2]Sheet1!J33</f>
        <v>62.752000000000002</v>
      </c>
      <c r="F90" s="67">
        <f>[2]Sheet1!K33</f>
        <v>22.895999999999997</v>
      </c>
      <c r="G90" s="67">
        <f>[2]Sheet1!L33</f>
        <v>159</v>
      </c>
      <c r="H90" s="67">
        <f>[2]Sheet1!M33</f>
        <v>39.402207547169809</v>
      </c>
      <c r="I90" s="67">
        <f>[2]Sheet1!N33</f>
        <v>195.16981308411215</v>
      </c>
      <c r="J90" s="68">
        <f>[2]Sheet1!O33</f>
        <v>32.1</v>
      </c>
      <c r="K90" s="19">
        <f>[2]Sheet1!P31</f>
        <v>85</v>
      </c>
      <c r="L90" s="19">
        <f>[2]Sheet1!Q31</f>
        <v>15</v>
      </c>
      <c r="M90" s="19">
        <f>[2]Sheet1!S31</f>
        <v>13</v>
      </c>
      <c r="N90" s="67">
        <v>30.833333333333332</v>
      </c>
      <c r="O90" s="68">
        <f>[2]Sheet1!U31</f>
        <v>9</v>
      </c>
      <c r="P90" s="67">
        <v>46.6666666666667</v>
      </c>
      <c r="Q90" s="19">
        <f>[2]Sheet1!X31</f>
        <v>1083</v>
      </c>
      <c r="R90" s="69">
        <f>Q90*G90</f>
        <v>172197</v>
      </c>
      <c r="S90" s="68">
        <f>[2]Sheet1!Y31</f>
        <v>7</v>
      </c>
      <c r="T90" s="19">
        <f>[2]Sheet1!AA33</f>
        <v>8547</v>
      </c>
      <c r="U90" s="67">
        <f>[2]Sheet1!AB33</f>
        <v>6264.951</v>
      </c>
      <c r="V90" s="77">
        <f>[2]Sheet1!AC33</f>
        <v>73.3</v>
      </c>
      <c r="W90" s="19">
        <f>[2]Sheet1!AD33</f>
        <v>1983</v>
      </c>
      <c r="X90" s="71" t="s">
        <v>18</v>
      </c>
      <c r="Y90" s="72">
        <f>[2]Sheet1!AG33</f>
        <v>11.81</v>
      </c>
      <c r="Z90" s="72">
        <f>[2]Sheet1!AH33</f>
        <v>6.6590164179000002</v>
      </c>
      <c r="AA90" s="72">
        <f>[2]Sheet1!AI33</f>
        <v>5.9191257047999999</v>
      </c>
      <c r="AB90" s="72">
        <f>[2]Sheet1!AJ33</f>
        <v>5.9191257047999999</v>
      </c>
      <c r="AC90" s="72">
        <f>[2]Sheet1!AK33</f>
        <v>5.1792349916999996</v>
      </c>
      <c r="AD90" s="72">
        <f>[2]Sheet1!AL33</f>
        <v>5.1792349916999996</v>
      </c>
      <c r="AE90" s="72">
        <f>[2]Sheet1!AM33</f>
        <v>5.9191257047999999</v>
      </c>
      <c r="AF90" s="72">
        <f>[2]Sheet1!AN33</f>
        <v>6.6590164179000002</v>
      </c>
      <c r="AG90" s="72">
        <f>[2]Sheet1!AO33</f>
        <v>6.6590164179000002</v>
      </c>
      <c r="AH90" s="72">
        <f>[2]Sheet1!AP33</f>
        <v>5.9191257047999999</v>
      </c>
      <c r="AI90" s="72">
        <f>[2]Sheet1!AQ33</f>
        <v>5.1792349916999996</v>
      </c>
      <c r="AJ90" s="72">
        <f>[2]Sheet1!AR33</f>
        <v>5.9191257047999999</v>
      </c>
      <c r="AK90" s="72">
        <f>[2]Sheet1!AS33</f>
        <v>7.3989071309999996</v>
      </c>
      <c r="AL90" s="73">
        <f t="shared" si="128"/>
        <v>3.3976799576999999</v>
      </c>
      <c r="AM90" s="74">
        <f>[2]Sheet1!AT33</f>
        <v>73.98907131</v>
      </c>
      <c r="AN90" s="72">
        <f>[2]Sheet1!AU33</f>
        <v>285.37</v>
      </c>
      <c r="AO90" s="72">
        <f>[2]Sheet1!AV33</f>
        <v>286.0526506992</v>
      </c>
      <c r="AP90" s="72">
        <f>[2]Sheet1!AW33</f>
        <v>250.29606936179999</v>
      </c>
      <c r="AQ90" s="72">
        <f>[2]Sheet1!AX33</f>
        <v>196.66119735570001</v>
      </c>
      <c r="AR90" s="72">
        <f>[2]Sheet1!AY33</f>
        <v>125.1480346809</v>
      </c>
      <c r="AS90" s="72">
        <f>[2]Sheet1!AZ33</f>
        <v>71.5131626748</v>
      </c>
      <c r="AT90" s="72">
        <f>[2]Sheet1!BA33</f>
        <v>35.7565813374</v>
      </c>
      <c r="AU90" s="72">
        <f>[2]Sheet1!BB33</f>
        <v>35.7565813374</v>
      </c>
      <c r="AV90" s="72">
        <f>[2]Sheet1!BC33</f>
        <v>35.7565813374</v>
      </c>
      <c r="AW90" s="72">
        <f>[2]Sheet1!BD33</f>
        <v>71.5131626748</v>
      </c>
      <c r="AX90" s="72">
        <f>[2]Sheet1!BE33</f>
        <v>125.1480346809</v>
      </c>
      <c r="AY90" s="72">
        <f>[2]Sheet1!BF33</f>
        <v>214.53948802439999</v>
      </c>
      <c r="AZ90" s="72">
        <f>[2]Sheet1!BG33</f>
        <v>339.68752270530001</v>
      </c>
      <c r="BA90" s="73">
        <f t="shared" si="100"/>
        <v>148.98575557250001</v>
      </c>
      <c r="BB90" s="74">
        <f>[2]Sheet1!BH33</f>
        <v>1787.8290668699999</v>
      </c>
      <c r="BC90" s="72">
        <f>[2]Sheet1!BI33</f>
        <v>62</v>
      </c>
      <c r="BD90" s="72">
        <f>[2]Sheet1!BJ33</f>
        <v>17735.264343350398</v>
      </c>
      <c r="BE90" s="72">
        <f>[2]Sheet1!BK33</f>
        <v>15518.356300431598</v>
      </c>
      <c r="BF90" s="72">
        <f>[2]Sheet1!BL33</f>
        <v>12192.994236053399</v>
      </c>
      <c r="BG90" s="72">
        <f>[2]Sheet1!BM33</f>
        <v>7759.1781502157992</v>
      </c>
      <c r="BH90" s="72">
        <f>[2]Sheet1!BN33</f>
        <v>4433.8160858375995</v>
      </c>
      <c r="BI90" s="72">
        <f>[2]Sheet1!BO33</f>
        <v>2216.9080429187998</v>
      </c>
      <c r="BJ90" s="72">
        <f>[2]Sheet1!BP33</f>
        <v>2216.9080429187998</v>
      </c>
      <c r="BK90" s="72">
        <f>[2]Sheet1!BQ33</f>
        <v>2216.9080429187998</v>
      </c>
      <c r="BL90" s="72">
        <f>[2]Sheet1!BR33</f>
        <v>4433.8160858375995</v>
      </c>
      <c r="BM90" s="72">
        <f>[2]Sheet1!BS33</f>
        <v>7759.1781502157992</v>
      </c>
      <c r="BN90" s="72">
        <f>[2]Sheet1!BT33</f>
        <v>13301.448257512799</v>
      </c>
      <c r="BO90" s="72">
        <f>[2]Sheet1!BU33</f>
        <v>21060.626407728596</v>
      </c>
      <c r="BP90" s="75">
        <f>[2]Sheet1!BV33</f>
        <v>110845.40214594</v>
      </c>
      <c r="BQ90" s="76">
        <f t="shared" si="127"/>
        <v>9237.1168454949966</v>
      </c>
    </row>
    <row r="91" spans="1:69" ht="14.25" customHeight="1" x14ac:dyDescent="0.25">
      <c r="A91" s="19">
        <v>90</v>
      </c>
      <c r="B91" s="19">
        <v>3</v>
      </c>
      <c r="C91" s="67">
        <f>[2]Sheet1!H34</f>
        <v>2.4319999999999999</v>
      </c>
      <c r="D91" s="67">
        <f>[2]Sheet1!I34</f>
        <v>6.333333333333333</v>
      </c>
      <c r="E91" s="67">
        <f>[2]Sheet1!J34</f>
        <v>7.4986666666666668</v>
      </c>
      <c r="F91" s="67">
        <f>[2]Sheet1!K34</f>
        <v>2.7359999999999998</v>
      </c>
      <c r="G91" s="67">
        <f>[2]Sheet1!L34</f>
        <v>19</v>
      </c>
      <c r="H91" s="67">
        <f>[2]Sheet1!M34</f>
        <v>46.719105263157893</v>
      </c>
      <c r="I91" s="67">
        <f>[2]Sheet1!N34</f>
        <v>27.653052959501558</v>
      </c>
      <c r="J91" s="68">
        <f>[2]Sheet1!O34</f>
        <v>32.1</v>
      </c>
      <c r="K91" s="19">
        <f>[2]Sheet1!P32</f>
        <v>85</v>
      </c>
      <c r="L91" s="19">
        <f>[2]Sheet1!Q32</f>
        <v>15</v>
      </c>
      <c r="M91" s="19">
        <f>[2]Sheet1!S32</f>
        <v>13</v>
      </c>
      <c r="N91" s="67">
        <v>30.833333333333332</v>
      </c>
      <c r="O91" s="68">
        <f>[2]Sheet1!U32</f>
        <v>9</v>
      </c>
      <c r="P91" s="67">
        <v>46.6666666666667</v>
      </c>
      <c r="Q91" s="19">
        <f>[2]Sheet1!X32</f>
        <v>1083</v>
      </c>
      <c r="R91" s="69">
        <f t="shared" si="129"/>
        <v>20577</v>
      </c>
      <c r="S91" s="68">
        <f>[2]Sheet1!Y32</f>
        <v>7</v>
      </c>
      <c r="T91" s="19">
        <f>[2]Sheet1!AA34</f>
        <v>1211</v>
      </c>
      <c r="U91" s="67">
        <f>[2]Sheet1!AB34</f>
        <v>887.66300000000001</v>
      </c>
      <c r="V91" s="77">
        <f>[2]Sheet1!AC34</f>
        <v>73.3</v>
      </c>
      <c r="W91" s="19">
        <f>[2]Sheet1!AD34</f>
        <v>1988</v>
      </c>
      <c r="X91" s="71" t="s">
        <v>18</v>
      </c>
      <c r="Y91" s="72">
        <f>[2]Sheet1!AG34</f>
        <v>11.81</v>
      </c>
      <c r="Z91" s="72">
        <f>[2]Sheet1!AH34</f>
        <v>0.94349700270000003</v>
      </c>
      <c r="AA91" s="72">
        <f>[2]Sheet1!AI34</f>
        <v>0.83866400240000005</v>
      </c>
      <c r="AB91" s="72">
        <f>[2]Sheet1!AJ34</f>
        <v>0.83866400240000005</v>
      </c>
      <c r="AC91" s="72">
        <f>[2]Sheet1!AK34</f>
        <v>0.73383100210000007</v>
      </c>
      <c r="AD91" s="72">
        <f>[2]Sheet1!AL34</f>
        <v>0.73383100210000007</v>
      </c>
      <c r="AE91" s="72">
        <f>[2]Sheet1!AM34</f>
        <v>0.83866400240000005</v>
      </c>
      <c r="AF91" s="72">
        <f>[2]Sheet1!AN34</f>
        <v>0.94349700270000003</v>
      </c>
      <c r="AG91" s="72">
        <f>[2]Sheet1!AO34</f>
        <v>0.94349700270000003</v>
      </c>
      <c r="AH91" s="72">
        <f>[2]Sheet1!AP34</f>
        <v>0.83866400240000005</v>
      </c>
      <c r="AI91" s="72">
        <f>[2]Sheet1!AQ34</f>
        <v>0.73383100210000007</v>
      </c>
      <c r="AJ91" s="72">
        <f>[2]Sheet1!AR34</f>
        <v>0.83866400240000005</v>
      </c>
      <c r="AK91" s="72">
        <f>[2]Sheet1!AS34</f>
        <v>1.048330003</v>
      </c>
      <c r="AL91" s="73">
        <f t="shared" si="128"/>
        <v>6.0424408236499998</v>
      </c>
      <c r="AM91" s="74">
        <f>[2]Sheet1!AT34</f>
        <v>10.483300030000001</v>
      </c>
      <c r="AN91" s="72">
        <f>[2]Sheet1!AU34</f>
        <v>285.37</v>
      </c>
      <c r="AO91" s="72">
        <f>[2]Sheet1!AV34</f>
        <v>40.529982449599999</v>
      </c>
      <c r="AP91" s="72">
        <f>[2]Sheet1!AW34</f>
        <v>35.463734643400002</v>
      </c>
      <c r="AQ91" s="72">
        <f>[2]Sheet1!AX34</f>
        <v>27.864362934100001</v>
      </c>
      <c r="AR91" s="72">
        <f>[2]Sheet1!AY34</f>
        <v>17.731867321700001</v>
      </c>
      <c r="AS91" s="72">
        <f>[2]Sheet1!AZ34</f>
        <v>10.1324956124</v>
      </c>
      <c r="AT91" s="72">
        <f>[2]Sheet1!BA34</f>
        <v>5.0662478061999998</v>
      </c>
      <c r="AU91" s="72">
        <f>[2]Sheet1!BB34</f>
        <v>5.0662478061999998</v>
      </c>
      <c r="AV91" s="72">
        <f>[2]Sheet1!BC34</f>
        <v>5.0662478061999998</v>
      </c>
      <c r="AW91" s="72">
        <f>[2]Sheet1!BD34</f>
        <v>10.1324956124</v>
      </c>
      <c r="AX91" s="72">
        <f>[2]Sheet1!BE34</f>
        <v>17.731867321700001</v>
      </c>
      <c r="AY91" s="72">
        <f>[2]Sheet1!BF34</f>
        <v>30.397486837199999</v>
      </c>
      <c r="AZ91" s="72">
        <f>[2]Sheet1!BG34</f>
        <v>48.1293541589</v>
      </c>
      <c r="BA91" s="73">
        <f t="shared" si="100"/>
        <v>21.109365859166669</v>
      </c>
      <c r="BB91" s="74">
        <f>[2]Sheet1!BH34</f>
        <v>253.31239031000001</v>
      </c>
      <c r="BC91" s="72">
        <f>[2]Sheet1!BI34</f>
        <v>62</v>
      </c>
      <c r="BD91" s="72">
        <f>[2]Sheet1!BJ34</f>
        <v>2512.8589118752002</v>
      </c>
      <c r="BE91" s="72">
        <f>[2]Sheet1!BK34</f>
        <v>2198.7515478908003</v>
      </c>
      <c r="BF91" s="72">
        <f>[2]Sheet1!BL34</f>
        <v>1727.5905019142001</v>
      </c>
      <c r="BG91" s="72">
        <f>[2]Sheet1!BM34</f>
        <v>1099.3757739454002</v>
      </c>
      <c r="BH91" s="72">
        <f>[2]Sheet1!BN34</f>
        <v>628.21472796880005</v>
      </c>
      <c r="BI91" s="72">
        <f>[2]Sheet1!BO34</f>
        <v>314.10736398440002</v>
      </c>
      <c r="BJ91" s="72">
        <f>[2]Sheet1!BP34</f>
        <v>314.10736398440002</v>
      </c>
      <c r="BK91" s="72">
        <f>[2]Sheet1!BQ34</f>
        <v>314.10736398440002</v>
      </c>
      <c r="BL91" s="72">
        <f>[2]Sheet1!BR34</f>
        <v>628.21472796880005</v>
      </c>
      <c r="BM91" s="72">
        <f>[2]Sheet1!BS34</f>
        <v>1099.3757739454002</v>
      </c>
      <c r="BN91" s="72">
        <f>[2]Sheet1!BT34</f>
        <v>1884.6441839064</v>
      </c>
      <c r="BO91" s="72">
        <f>[2]Sheet1!BU34</f>
        <v>2984.0199578518004</v>
      </c>
      <c r="BP91" s="75">
        <f>[2]Sheet1!BV34</f>
        <v>15705.36819922</v>
      </c>
      <c r="BQ91" s="76">
        <f t="shared" si="127"/>
        <v>1308.7806832683334</v>
      </c>
    </row>
    <row r="92" spans="1:69" ht="14.25" customHeight="1" x14ac:dyDescent="0.25">
      <c r="A92" s="19">
        <v>91</v>
      </c>
      <c r="B92" s="19">
        <v>3</v>
      </c>
      <c r="C92" s="67">
        <f>[2]Sheet1!H35</f>
        <v>2.4319999999999999</v>
      </c>
      <c r="D92" s="67">
        <f>[2]Sheet1!I35</f>
        <v>6.333333333333333</v>
      </c>
      <c r="E92" s="67">
        <f>[2]Sheet1!J35</f>
        <v>7.4986666666666668</v>
      </c>
      <c r="F92" s="67">
        <f>[2]Sheet1!K35</f>
        <v>2.7359999999999998</v>
      </c>
      <c r="G92" s="67">
        <f>[2]Sheet1!L35</f>
        <v>19</v>
      </c>
      <c r="H92" s="67">
        <f>[2]Sheet1!M35</f>
        <v>92.936684210526309</v>
      </c>
      <c r="I92" s="67">
        <f>[2]Sheet1!N35</f>
        <v>55.00925233644859</v>
      </c>
      <c r="J92" s="68">
        <f>[2]Sheet1!O35</f>
        <v>32.1</v>
      </c>
      <c r="K92" s="19">
        <f>[2]Sheet1!P33</f>
        <v>85</v>
      </c>
      <c r="L92" s="19">
        <f>[2]Sheet1!Q33</f>
        <v>15</v>
      </c>
      <c r="M92" s="19">
        <f>[2]Sheet1!S33</f>
        <v>13</v>
      </c>
      <c r="N92" s="67">
        <v>30.833333333333332</v>
      </c>
      <c r="O92" s="68">
        <f>[2]Sheet1!U33</f>
        <v>9</v>
      </c>
      <c r="P92" s="67">
        <v>46.6666666666667</v>
      </c>
      <c r="Q92" s="19">
        <f>[2]Sheet1!X33</f>
        <v>1083</v>
      </c>
      <c r="R92" s="69">
        <f t="shared" si="129"/>
        <v>20577</v>
      </c>
      <c r="S92" s="68">
        <f>[2]Sheet1!Y33</f>
        <v>7</v>
      </c>
      <c r="T92" s="19">
        <f>[2]Sheet1!AA35</f>
        <v>2409</v>
      </c>
      <c r="U92" s="67">
        <f>[2]Sheet1!AB35</f>
        <v>1765.7969999999998</v>
      </c>
      <c r="V92" s="77">
        <f>[2]Sheet1!AC35</f>
        <v>73.3</v>
      </c>
      <c r="W92" s="19">
        <f>[2]Sheet1!AD35</f>
        <v>1988</v>
      </c>
      <c r="X92" s="71" t="s">
        <v>18</v>
      </c>
      <c r="Y92" s="72">
        <f>[2]Sheet1!AG35</f>
        <v>11.81</v>
      </c>
      <c r="Z92" s="72">
        <f>[2]Sheet1!AH35</f>
        <v>1.8768656313000001</v>
      </c>
      <c r="AA92" s="72">
        <f>[2]Sheet1!AI35</f>
        <v>1.6683250056000001</v>
      </c>
      <c r="AB92" s="72">
        <f>[2]Sheet1!AJ35</f>
        <v>1.6683250056000001</v>
      </c>
      <c r="AC92" s="72">
        <f>[2]Sheet1!AK35</f>
        <v>1.4597843799000001</v>
      </c>
      <c r="AD92" s="72">
        <f>[2]Sheet1!AL35</f>
        <v>1.4597843799000001</v>
      </c>
      <c r="AE92" s="72">
        <f>[2]Sheet1!AM35</f>
        <v>1.6683250056000001</v>
      </c>
      <c r="AF92" s="72">
        <f>[2]Sheet1!AN35</f>
        <v>1.8768656313000001</v>
      </c>
      <c r="AG92" s="72">
        <f>[2]Sheet1!AO35</f>
        <v>1.8768656313000001</v>
      </c>
      <c r="AH92" s="72">
        <f>[2]Sheet1!AP35</f>
        <v>1.6683250056000001</v>
      </c>
      <c r="AI92" s="72">
        <f>[2]Sheet1!AQ35</f>
        <v>1.4597843799000001</v>
      </c>
      <c r="AJ92" s="72">
        <f>[2]Sheet1!AR35</f>
        <v>1.6683250056000001</v>
      </c>
      <c r="AK92" s="72">
        <f>[2]Sheet1!AS35</f>
        <v>2.0854062570000003</v>
      </c>
      <c r="AL92" s="73">
        <f t="shared" si="128"/>
        <v>0.85613616911666668</v>
      </c>
      <c r="AM92" s="74">
        <f>[2]Sheet1!AT35</f>
        <v>20.85406257</v>
      </c>
      <c r="AN92" s="72">
        <f>[2]Sheet1!AU35</f>
        <v>285.37</v>
      </c>
      <c r="AO92" s="72">
        <f>[2]Sheet1!AV35</f>
        <v>80.624878382399999</v>
      </c>
      <c r="AP92" s="72">
        <f>[2]Sheet1!AW35</f>
        <v>70.546768584600002</v>
      </c>
      <c r="AQ92" s="72">
        <f>[2]Sheet1!AX35</f>
        <v>55.429603887900001</v>
      </c>
      <c r="AR92" s="72">
        <f>[2]Sheet1!AY35</f>
        <v>35.273384292300001</v>
      </c>
      <c r="AS92" s="72">
        <f>[2]Sheet1!AZ35</f>
        <v>20.1562195956</v>
      </c>
      <c r="AT92" s="72">
        <f>[2]Sheet1!BA35</f>
        <v>10.0781097978</v>
      </c>
      <c r="AU92" s="72">
        <f>[2]Sheet1!BB35</f>
        <v>10.0781097978</v>
      </c>
      <c r="AV92" s="72">
        <f>[2]Sheet1!BC35</f>
        <v>10.0781097978</v>
      </c>
      <c r="AW92" s="72">
        <f>[2]Sheet1!BD35</f>
        <v>20.1562195956</v>
      </c>
      <c r="AX92" s="72">
        <f>[2]Sheet1!BE35</f>
        <v>35.273384292300001</v>
      </c>
      <c r="AY92" s="72">
        <f>[2]Sheet1!BF35</f>
        <v>60.468658786799999</v>
      </c>
      <c r="AZ92" s="72">
        <f>[2]Sheet1!BG35</f>
        <v>95.7420430791</v>
      </c>
      <c r="BA92" s="73">
        <f t="shared" si="100"/>
        <v>41.992124157500001</v>
      </c>
      <c r="BB92" s="74">
        <f>[2]Sheet1!BH35</f>
        <v>503.90548988999996</v>
      </c>
      <c r="BC92" s="72">
        <f>[2]Sheet1!BI35</f>
        <v>62</v>
      </c>
      <c r="BD92" s="72">
        <f>[2]Sheet1!BJ35</f>
        <v>4998.7424597087993</v>
      </c>
      <c r="BE92" s="72">
        <f>[2]Sheet1!BK35</f>
        <v>4373.8996522451998</v>
      </c>
      <c r="BF92" s="72">
        <f>[2]Sheet1!BL35</f>
        <v>3436.6354410497997</v>
      </c>
      <c r="BG92" s="72">
        <f>[2]Sheet1!BM35</f>
        <v>2186.9498261225999</v>
      </c>
      <c r="BH92" s="72">
        <f>[2]Sheet1!BN35</f>
        <v>1249.6856149271998</v>
      </c>
      <c r="BI92" s="72">
        <f>[2]Sheet1!BO35</f>
        <v>624.84280746359991</v>
      </c>
      <c r="BJ92" s="72">
        <f>[2]Sheet1!BP35</f>
        <v>624.84280746359991</v>
      </c>
      <c r="BK92" s="72">
        <f>[2]Sheet1!BQ35</f>
        <v>624.84280746359991</v>
      </c>
      <c r="BL92" s="72">
        <f>[2]Sheet1!BR35</f>
        <v>1249.6856149271998</v>
      </c>
      <c r="BM92" s="72">
        <f>[2]Sheet1!BS35</f>
        <v>2186.9498261225999</v>
      </c>
      <c r="BN92" s="72">
        <f>[2]Sheet1!BT35</f>
        <v>3749.0568447815995</v>
      </c>
      <c r="BO92" s="72">
        <f>[2]Sheet1!BU35</f>
        <v>5936.0066709041994</v>
      </c>
      <c r="BP92" s="75">
        <f>[2]Sheet1!BV35</f>
        <v>31242.140373179998</v>
      </c>
      <c r="BQ92" s="76">
        <f t="shared" si="127"/>
        <v>2603.5116977649996</v>
      </c>
    </row>
    <row r="93" spans="1:69" ht="14.25" customHeight="1" x14ac:dyDescent="0.25">
      <c r="A93" s="19">
        <v>92</v>
      </c>
      <c r="B93" s="19">
        <v>3</v>
      </c>
      <c r="C93" s="67">
        <f>[2]Sheet1!H36</f>
        <v>8.1920000000000002</v>
      </c>
      <c r="D93" s="67">
        <f>[2]Sheet1!I36</f>
        <v>21.333333333333332</v>
      </c>
      <c r="E93" s="67">
        <f>[2]Sheet1!J36</f>
        <v>25.258666666666667</v>
      </c>
      <c r="F93" s="67">
        <f>[2]Sheet1!K36</f>
        <v>9.2159999999999993</v>
      </c>
      <c r="G93" s="67">
        <f>[2]Sheet1!L36</f>
        <v>64</v>
      </c>
      <c r="H93" s="67">
        <f>[2]Sheet1!M36</f>
        <v>70.59375</v>
      </c>
      <c r="I93" s="67">
        <f>[2]Sheet1!N36</f>
        <v>140.74766355140187</v>
      </c>
      <c r="J93" s="68">
        <f>[2]Sheet1!O36</f>
        <v>32.1</v>
      </c>
      <c r="K93" s="19">
        <f>[2]Sheet1!P34</f>
        <v>85</v>
      </c>
      <c r="L93" s="19">
        <f>[2]Sheet1!Q34</f>
        <v>15</v>
      </c>
      <c r="M93" s="19">
        <f>[2]Sheet1!S34</f>
        <v>13</v>
      </c>
      <c r="N93" s="67">
        <v>30.833333333333332</v>
      </c>
      <c r="O93" s="68">
        <f>[2]Sheet1!U34</f>
        <v>9</v>
      </c>
      <c r="P93" s="67">
        <v>46.6666666666667</v>
      </c>
      <c r="Q93" s="19">
        <f>[2]Sheet1!X34</f>
        <v>1083</v>
      </c>
      <c r="R93" s="69">
        <f t="shared" si="129"/>
        <v>69312</v>
      </c>
      <c r="S93" s="68">
        <f>[2]Sheet1!Y34</f>
        <v>7</v>
      </c>
      <c r="T93" s="19">
        <f>[2]Sheet1!AA36</f>
        <v>5215</v>
      </c>
      <c r="U93" s="67">
        <f>[2]Sheet1!AB36</f>
        <v>4518</v>
      </c>
      <c r="V93" s="70">
        <f>[2]Sheet1!AC36</f>
        <v>86.634707574304898</v>
      </c>
      <c r="W93" s="19">
        <f>[2]Sheet1!AD36</f>
        <v>1978</v>
      </c>
      <c r="X93" s="71" t="s">
        <v>18</v>
      </c>
      <c r="Y93" s="72">
        <f>[2]Sheet1!AG36</f>
        <v>11</v>
      </c>
      <c r="Z93" s="72">
        <f>[2]Sheet1!AH36</f>
        <v>4.4728199999999996</v>
      </c>
      <c r="AA93" s="72">
        <f>[2]Sheet1!AI36</f>
        <v>3.9758399999999998</v>
      </c>
      <c r="AB93" s="72">
        <f>[2]Sheet1!AJ36</f>
        <v>3.9758399999999998</v>
      </c>
      <c r="AC93" s="72">
        <f>[2]Sheet1!AK36</f>
        <v>3.4788600000000001</v>
      </c>
      <c r="AD93" s="72">
        <f>[2]Sheet1!AL36</f>
        <v>3.4788600000000001</v>
      </c>
      <c r="AE93" s="72">
        <f>[2]Sheet1!AM36</f>
        <v>3.9758399999999998</v>
      </c>
      <c r="AF93" s="72">
        <f>[2]Sheet1!AN36</f>
        <v>4.4728199999999996</v>
      </c>
      <c r="AG93" s="72">
        <f>[2]Sheet1!AO36</f>
        <v>4.4728199999999996</v>
      </c>
      <c r="AH93" s="72">
        <f>[2]Sheet1!AP36</f>
        <v>3.9758399999999998</v>
      </c>
      <c r="AI93" s="72">
        <f>[2]Sheet1!AQ36</f>
        <v>3.4788600000000001</v>
      </c>
      <c r="AJ93" s="72">
        <f>[2]Sheet1!AR36</f>
        <v>3.9758399999999998</v>
      </c>
      <c r="AK93" s="72">
        <f>[2]Sheet1!AS36</f>
        <v>4.9697999999999993</v>
      </c>
      <c r="AL93" s="73">
        <f t="shared" si="128"/>
        <v>1.7030817765499997</v>
      </c>
      <c r="AM93" s="74">
        <f>[2]Sheet1!AT36</f>
        <v>49.698</v>
      </c>
      <c r="AN93" s="72">
        <f>[2]Sheet1!AU36</f>
        <v>161.49</v>
      </c>
      <c r="AO93" s="72">
        <f>[2]Sheet1!AV36</f>
        <v>116.73789120000001</v>
      </c>
      <c r="AP93" s="72">
        <f>[2]Sheet1!AW36</f>
        <v>102.1456548</v>
      </c>
      <c r="AQ93" s="72">
        <f>[2]Sheet1!AX36</f>
        <v>80.257300200000003</v>
      </c>
      <c r="AR93" s="72">
        <f>[2]Sheet1!AY36</f>
        <v>51.072827400000001</v>
      </c>
      <c r="AS93" s="72">
        <f>[2]Sheet1!AZ36</f>
        <v>29.184472800000002</v>
      </c>
      <c r="AT93" s="72">
        <f>[2]Sheet1!BA36</f>
        <v>14.592236400000001</v>
      </c>
      <c r="AU93" s="72">
        <f>[2]Sheet1!BB36</f>
        <v>14.592236400000001</v>
      </c>
      <c r="AV93" s="72">
        <f>[2]Sheet1!BC36</f>
        <v>14.592236400000001</v>
      </c>
      <c r="AW93" s="72">
        <f>[2]Sheet1!BD36</f>
        <v>29.184472800000002</v>
      </c>
      <c r="AX93" s="72">
        <f>[2]Sheet1!BE36</f>
        <v>51.072827400000001</v>
      </c>
      <c r="AY93" s="72">
        <f>[2]Sheet1!BF36</f>
        <v>87.553418399999998</v>
      </c>
      <c r="AZ93" s="72">
        <f>[2]Sheet1!BG36</f>
        <v>138.62624580000002</v>
      </c>
      <c r="BA93" s="73">
        <f t="shared" si="100"/>
        <v>60.800984999999997</v>
      </c>
      <c r="BB93" s="74">
        <f>[2]Sheet1!BH36</f>
        <v>729.61182000000008</v>
      </c>
      <c r="BC93" s="72">
        <f>[2]Sheet1!BI36</f>
        <v>62</v>
      </c>
      <c r="BD93" s="72">
        <f>[2]Sheet1!BJ36</f>
        <v>7237.7492544000015</v>
      </c>
      <c r="BE93" s="72">
        <f>[2]Sheet1!BK36</f>
        <v>6333.0305976000018</v>
      </c>
      <c r="BF93" s="72">
        <f>[2]Sheet1!BL36</f>
        <v>4975.9526124000013</v>
      </c>
      <c r="BG93" s="72">
        <f>[2]Sheet1!BM36</f>
        <v>3166.5152988000009</v>
      </c>
      <c r="BH93" s="72">
        <f>[2]Sheet1!BN36</f>
        <v>1809.4373136000004</v>
      </c>
      <c r="BI93" s="72">
        <f>[2]Sheet1!BO36</f>
        <v>904.71865680000019</v>
      </c>
      <c r="BJ93" s="72">
        <f>[2]Sheet1!BP36</f>
        <v>904.71865680000019</v>
      </c>
      <c r="BK93" s="72">
        <f>[2]Sheet1!BQ36</f>
        <v>904.71865680000019</v>
      </c>
      <c r="BL93" s="72">
        <f>[2]Sheet1!BR36</f>
        <v>1809.4373136000004</v>
      </c>
      <c r="BM93" s="72">
        <f>[2]Sheet1!BS36</f>
        <v>3166.5152988000009</v>
      </c>
      <c r="BN93" s="72">
        <f>[2]Sheet1!BT36</f>
        <v>5428.3119408000011</v>
      </c>
      <c r="BO93" s="72">
        <f>[2]Sheet1!BU36</f>
        <v>8594.8272396000011</v>
      </c>
      <c r="BP93" s="75">
        <f>[2]Sheet1!BV36</f>
        <v>45235.932840000009</v>
      </c>
      <c r="BQ93" s="76">
        <f t="shared" si="127"/>
        <v>3769.6610700000006</v>
      </c>
    </row>
    <row r="94" spans="1:69" ht="14.25" customHeight="1" x14ac:dyDescent="0.25">
      <c r="A94" s="79">
        <v>93</v>
      </c>
      <c r="B94" s="79">
        <v>4</v>
      </c>
      <c r="C94" s="78">
        <f>[3]Sheet1!H5</f>
        <v>0</v>
      </c>
      <c r="D94" s="78">
        <f>[3]Sheet1!I5</f>
        <v>3</v>
      </c>
      <c r="E94" s="78">
        <f>[3]Sheet1!J5</f>
        <v>0</v>
      </c>
      <c r="F94" s="79">
        <f>[3]Sheet1!K5</f>
        <v>1</v>
      </c>
      <c r="G94" s="79">
        <f>[3]Sheet1!L5</f>
        <v>4</v>
      </c>
      <c r="H94" s="80">
        <f>[3]Sheet1!M5</f>
        <v>70.05</v>
      </c>
      <c r="I94" s="78">
        <f>[3]Sheet1!N5</f>
        <v>6</v>
      </c>
      <c r="J94" s="81">
        <f>[3]Sheet1!O5</f>
        <v>46.699999999999996</v>
      </c>
      <c r="K94" s="80">
        <f>[3]Sheet1!P5</f>
        <v>0</v>
      </c>
      <c r="L94" s="80">
        <f>[3]Sheet1!Q5</f>
        <v>100</v>
      </c>
      <c r="M94" s="80"/>
      <c r="N94" s="80"/>
      <c r="O94" s="80"/>
      <c r="P94" s="80"/>
      <c r="Q94" s="80">
        <f>[3]Sheet1!X5</f>
        <v>2507.8000000000002</v>
      </c>
      <c r="R94" s="82">
        <f>Q94*G94</f>
        <v>10031.200000000001</v>
      </c>
      <c r="S94" s="79">
        <f>[3]Sheet1!Y5</f>
        <v>0</v>
      </c>
      <c r="T94" s="83">
        <f>[3]Sheet1!AA5</f>
        <v>683.7</v>
      </c>
      <c r="U94" s="83">
        <f>[3]Sheet1!AB5</f>
        <v>280.2</v>
      </c>
      <c r="V94" s="84">
        <f>U94/T94*100</f>
        <v>40.982887231241769</v>
      </c>
      <c r="W94" s="79">
        <f>[3]Sheet1!AD5</f>
        <v>1954</v>
      </c>
      <c r="X94" s="79">
        <f>[3]Sheet1!AE5</f>
        <v>2004</v>
      </c>
      <c r="Y94" s="83">
        <f>[3]Sheet1!AG5</f>
        <v>55</v>
      </c>
      <c r="Z94" s="83">
        <f>[3]Sheet1!AH5</f>
        <v>1.3869899999999999</v>
      </c>
      <c r="AA94" s="83">
        <f>[3]Sheet1!AI5</f>
        <v>1.3099350000000001</v>
      </c>
      <c r="AB94" s="83">
        <f>[3]Sheet1!AJ5</f>
        <v>1.3099350000000001</v>
      </c>
      <c r="AC94" s="83">
        <f>[3]Sheet1!AK5</f>
        <v>1.23288</v>
      </c>
      <c r="AD94" s="83">
        <f>[3]Sheet1!AL5</f>
        <v>1.1558249999999999</v>
      </c>
      <c r="AE94" s="83">
        <f>[3]Sheet1!AM5</f>
        <v>1.1558249999999999</v>
      </c>
      <c r="AF94" s="83">
        <f>[3]Sheet1!AN5</f>
        <v>1.3099350000000001</v>
      </c>
      <c r="AG94" s="83">
        <f>[3]Sheet1!AO5</f>
        <v>1.3099350000000001</v>
      </c>
      <c r="AH94" s="83">
        <f>[3]Sheet1!AP5</f>
        <v>1.23288</v>
      </c>
      <c r="AI94" s="83">
        <f>[3]Sheet1!AQ5</f>
        <v>1.23288</v>
      </c>
      <c r="AJ94" s="83">
        <f>[3]Sheet1!AR5</f>
        <v>1.3869899999999999</v>
      </c>
      <c r="AK94" s="83">
        <f>[3]Sheet1!AS5</f>
        <v>1.3869899999999999</v>
      </c>
      <c r="AL94" s="85">
        <f t="shared" si="128"/>
        <v>4.0586699999999993</v>
      </c>
      <c r="AM94" s="86">
        <f>[3]Sheet1!AT5</f>
        <v>15.411</v>
      </c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87"/>
      <c r="BC94" s="79"/>
      <c r="BD94" s="83">
        <f>[3]Sheet1!BJ5</f>
        <v>615.48</v>
      </c>
      <c r="BE94" s="83">
        <f>[3]Sheet1!BK5</f>
        <v>521.09</v>
      </c>
      <c r="BF94" s="83">
        <f>[3]Sheet1!BL5</f>
        <v>377.21</v>
      </c>
      <c r="BG94" s="83">
        <f>[3]Sheet1!BM5</f>
        <v>237.58</v>
      </c>
      <c r="BH94" s="83">
        <f>[3]Sheet1!BN5</f>
        <v>104.17</v>
      </c>
      <c r="BI94" s="83">
        <f>[3]Sheet1!BO5</f>
        <v>95.076480172800004</v>
      </c>
      <c r="BJ94" s="83">
        <f>[3]Sheet1!BP5</f>
        <v>95.076480172800004</v>
      </c>
      <c r="BK94" s="83">
        <f>[3]Sheet1!BQ5</f>
        <v>95.076480172800004</v>
      </c>
      <c r="BL94" s="83">
        <f>[3]Sheet1!BR5</f>
        <v>95.076480172800004</v>
      </c>
      <c r="BM94" s="83">
        <f>[3]Sheet1!BS5</f>
        <v>153.09</v>
      </c>
      <c r="BN94" s="83">
        <f>[3]Sheet1!BT5</f>
        <v>413.23</v>
      </c>
      <c r="BO94" s="83">
        <f>[3]Sheet1!BU5</f>
        <v>588.54</v>
      </c>
      <c r="BP94" s="88">
        <f>[3]Sheet1!BV5</f>
        <v>3390.6959206912006</v>
      </c>
      <c r="BQ94" s="89">
        <f t="shared" si="127"/>
        <v>282.5579933909334</v>
      </c>
    </row>
    <row r="95" spans="1:69" ht="14.25" customHeight="1" x14ac:dyDescent="0.25">
      <c r="A95" s="79">
        <v>94</v>
      </c>
      <c r="B95" s="79">
        <v>4</v>
      </c>
      <c r="C95" s="78">
        <f>[3]Sheet1!H6</f>
        <v>0</v>
      </c>
      <c r="D95" s="78">
        <f>[3]Sheet1!I6</f>
        <v>24</v>
      </c>
      <c r="E95" s="78">
        <f>[3]Sheet1!J6</f>
        <v>17</v>
      </c>
      <c r="F95" s="79">
        <f>[3]Sheet1!K6</f>
        <v>10</v>
      </c>
      <c r="G95" s="79">
        <f>[3]Sheet1!L6</f>
        <v>51</v>
      </c>
      <c r="H95" s="80">
        <f>[3]Sheet1!M6</f>
        <v>49.4</v>
      </c>
      <c r="I95" s="78">
        <f>[3]Sheet1!N6</f>
        <v>93</v>
      </c>
      <c r="J95" s="81">
        <f>[3]Sheet1!O6</f>
        <v>27.090322580645161</v>
      </c>
      <c r="K95" s="80">
        <f>[3]Sheet1!P6</f>
        <v>49.02</v>
      </c>
      <c r="L95" s="80">
        <f>[3]Sheet1!Q6</f>
        <v>50.98</v>
      </c>
      <c r="M95" s="80"/>
      <c r="N95" s="80"/>
      <c r="O95" s="80"/>
      <c r="P95" s="80"/>
      <c r="Q95" s="80">
        <f>[3]Sheet1!X6</f>
        <v>2399.62</v>
      </c>
      <c r="R95" s="82">
        <f>Q95*G95</f>
        <v>122380.62</v>
      </c>
      <c r="S95" s="79">
        <f>[3]Sheet1!Y6</f>
        <v>5.9</v>
      </c>
      <c r="T95" s="83">
        <f>[3]Sheet1!AA6</f>
        <v>5109.6000000000004</v>
      </c>
      <c r="U95" s="83">
        <f>[3]Sheet1!AB6</f>
        <v>2519.4</v>
      </c>
      <c r="V95" s="84">
        <f t="shared" ref="V95:V123" si="130">U95/T95*100</f>
        <v>49.307186472522311</v>
      </c>
      <c r="W95" s="79">
        <f>[3]Sheet1!AD6</f>
        <v>1953</v>
      </c>
      <c r="X95" s="79"/>
      <c r="Y95" s="83">
        <f>[3]Sheet1!AG6</f>
        <v>60</v>
      </c>
      <c r="Z95" s="83">
        <f>[3]Sheet1!AH6</f>
        <v>13.604759999999999</v>
      </c>
      <c r="AA95" s="83">
        <f>[3]Sheet1!AI6</f>
        <v>12.093119999999999</v>
      </c>
      <c r="AB95" s="83">
        <f>[3]Sheet1!AJ6</f>
        <v>12.093119999999999</v>
      </c>
      <c r="AC95" s="83">
        <f>[3]Sheet1!AK6</f>
        <v>10.581479999999999</v>
      </c>
      <c r="AD95" s="83">
        <f>[3]Sheet1!AL6</f>
        <v>10.581479999999999</v>
      </c>
      <c r="AE95" s="83">
        <f>[3]Sheet1!AM6</f>
        <v>12.093119999999999</v>
      </c>
      <c r="AF95" s="83">
        <f>[3]Sheet1!AN6</f>
        <v>13.604759999999999</v>
      </c>
      <c r="AG95" s="83">
        <f>[3]Sheet1!AO6</f>
        <v>13.604759999999999</v>
      </c>
      <c r="AH95" s="83">
        <f>[3]Sheet1!AP6</f>
        <v>12.093119999999999</v>
      </c>
      <c r="AI95" s="83">
        <f>[3]Sheet1!AQ6</f>
        <v>10.581479999999999</v>
      </c>
      <c r="AJ95" s="83">
        <f>[3]Sheet1!AR6</f>
        <v>12.093119999999999</v>
      </c>
      <c r="AK95" s="83">
        <f>[3]Sheet1!AS6</f>
        <v>15.116399999999999</v>
      </c>
      <c r="AL95" s="85">
        <f t="shared" si="128"/>
        <v>1.2842500000000001</v>
      </c>
      <c r="AM95" s="86">
        <f>[3]Sheet1!AT6</f>
        <v>151.16399999999999</v>
      </c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87"/>
      <c r="BC95" s="79"/>
      <c r="BD95" s="83">
        <f>[3]Sheet1!BJ6</f>
        <v>7955.58</v>
      </c>
      <c r="BE95" s="83">
        <f>[3]Sheet1!BK6</f>
        <v>6942.64</v>
      </c>
      <c r="BF95" s="83">
        <f>[3]Sheet1!BL6</f>
        <v>5100.92</v>
      </c>
      <c r="BG95" s="83">
        <f>[3]Sheet1!BM6</f>
        <v>3604.52</v>
      </c>
      <c r="BH95" s="83">
        <f>[3]Sheet1!BN6</f>
        <v>1544.09</v>
      </c>
      <c r="BI95" s="83">
        <f>[3]Sheet1!BO6</f>
        <v>1118.1954685608</v>
      </c>
      <c r="BJ95" s="83">
        <f>[3]Sheet1!BP6</f>
        <v>1118.1954685608</v>
      </c>
      <c r="BK95" s="83">
        <f>[3]Sheet1!BQ6</f>
        <v>1118.1954685608</v>
      </c>
      <c r="BL95" s="83">
        <f>[3]Sheet1!BR6</f>
        <v>1118.1954685608</v>
      </c>
      <c r="BM95" s="83">
        <f>[3]Sheet1!BS6</f>
        <v>4295.16</v>
      </c>
      <c r="BN95" s="83">
        <f>[3]Sheet1!BT6</f>
        <v>6689.4</v>
      </c>
      <c r="BO95" s="83">
        <f>[3]Sheet1!BU6</f>
        <v>8485.08</v>
      </c>
      <c r="BP95" s="88">
        <f>[3]Sheet1!BV6</f>
        <v>49090.171874243206</v>
      </c>
      <c r="BQ95" s="89">
        <f>AVERAGE(BD95:BO95)</f>
        <v>4090.8476561869338</v>
      </c>
    </row>
    <row r="96" spans="1:69" ht="14.25" customHeight="1" x14ac:dyDescent="0.25">
      <c r="A96" s="79">
        <v>95</v>
      </c>
      <c r="B96" s="79">
        <v>4</v>
      </c>
      <c r="C96" s="78">
        <f>[3]Sheet1!H7</f>
        <v>0</v>
      </c>
      <c r="D96" s="78">
        <f>[3]Sheet1!I7</f>
        <v>16</v>
      </c>
      <c r="E96" s="78">
        <f>[3]Sheet1!J7</f>
        <v>1</v>
      </c>
      <c r="F96" s="79">
        <f>[3]Sheet1!K7</f>
        <v>1</v>
      </c>
      <c r="G96" s="79">
        <f>[3]Sheet1!L7</f>
        <v>18</v>
      </c>
      <c r="H96" s="80">
        <f>[3]Sheet1!M7</f>
        <v>76.97</v>
      </c>
      <c r="I96" s="78">
        <f>[3]Sheet1!N7</f>
        <v>21</v>
      </c>
      <c r="J96" s="81">
        <f>[3]Sheet1!O7</f>
        <v>65.974285714285713</v>
      </c>
      <c r="K96" s="80">
        <f>[3]Sheet1!P7</f>
        <v>72.22</v>
      </c>
      <c r="L96" s="80">
        <f>[3]Sheet1!Q7</f>
        <v>27.78</v>
      </c>
      <c r="M96" s="80"/>
      <c r="N96" s="80"/>
      <c r="O96" s="80"/>
      <c r="P96" s="80"/>
      <c r="Q96" s="80">
        <f>[3]Sheet1!X7</f>
        <v>2117.8000000000002</v>
      </c>
      <c r="R96" s="82">
        <f t="shared" ref="R96:R123" si="131">Q96*G96</f>
        <v>38120.400000000001</v>
      </c>
      <c r="S96" s="79">
        <f>[3]Sheet1!Y7</f>
        <v>0</v>
      </c>
      <c r="T96" s="83">
        <f>[3]Sheet1!AA7</f>
        <v>2603.9</v>
      </c>
      <c r="U96" s="83">
        <f>[3]Sheet1!AB7</f>
        <v>1385.46</v>
      </c>
      <c r="V96" s="84">
        <f t="shared" si="130"/>
        <v>53.207112408310607</v>
      </c>
      <c r="W96" s="79">
        <f>[3]Sheet1!AD7</f>
        <v>1950</v>
      </c>
      <c r="X96" s="79">
        <f>[3]Sheet1!AE7</f>
        <v>2001</v>
      </c>
      <c r="Y96" s="83">
        <f>[3]Sheet1!AG7</f>
        <v>58</v>
      </c>
      <c r="Z96" s="83">
        <f>[3]Sheet1!AH7</f>
        <v>7.2321012000000016</v>
      </c>
      <c r="AA96" s="83">
        <f>[3]Sheet1!AI7</f>
        <v>6.4285344000000011</v>
      </c>
      <c r="AB96" s="83">
        <f>[3]Sheet1!AJ7</f>
        <v>6.4285344000000011</v>
      </c>
      <c r="AC96" s="83">
        <f>[3]Sheet1!AK7</f>
        <v>5.6249676000000006</v>
      </c>
      <c r="AD96" s="83">
        <f>[3]Sheet1!AL7</f>
        <v>5.6249676000000006</v>
      </c>
      <c r="AE96" s="83">
        <f>[3]Sheet1!AM7</f>
        <v>6.4285344000000011</v>
      </c>
      <c r="AF96" s="83">
        <f>[3]Sheet1!AN7</f>
        <v>7.2321012000000016</v>
      </c>
      <c r="AG96" s="83">
        <f>[3]Sheet1!AO7</f>
        <v>7.2321012000000016</v>
      </c>
      <c r="AH96" s="83">
        <f>[3]Sheet1!AP7</f>
        <v>6.4285344000000011</v>
      </c>
      <c r="AI96" s="83">
        <f>[3]Sheet1!AQ7</f>
        <v>5.6249676000000006</v>
      </c>
      <c r="AJ96" s="83">
        <f>[3]Sheet1!AR7</f>
        <v>6.4285344000000011</v>
      </c>
      <c r="AK96" s="83">
        <f>[3]Sheet1!AS7</f>
        <v>8.0356680000000011</v>
      </c>
      <c r="AL96" s="85">
        <f t="shared" si="128"/>
        <v>12.345059999999998</v>
      </c>
      <c r="AM96" s="86">
        <f>[3]Sheet1!AT7</f>
        <v>80.356680000000011</v>
      </c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87"/>
      <c r="BC96" s="79"/>
      <c r="BD96" s="83">
        <f>[3]Sheet1!BJ7</f>
        <v>3659.68</v>
      </c>
      <c r="BE96" s="83">
        <f>[3]Sheet1!BK7</f>
        <v>3188.89</v>
      </c>
      <c r="BF96" s="83">
        <f>[3]Sheet1!BL7</f>
        <v>2247.31</v>
      </c>
      <c r="BG96" s="83">
        <f>[3]Sheet1!BM7</f>
        <v>1600.41</v>
      </c>
      <c r="BH96" s="83">
        <f>[3]Sheet1!BN7</f>
        <v>758.97</v>
      </c>
      <c r="BI96" s="83">
        <f>[3]Sheet1!BO7</f>
        <v>640.41152448000003</v>
      </c>
      <c r="BJ96" s="83">
        <f>[3]Sheet1!BP7</f>
        <v>640.41152448000003</v>
      </c>
      <c r="BK96" s="83">
        <f>[3]Sheet1!BQ7</f>
        <v>640.41152448000003</v>
      </c>
      <c r="BL96" s="83">
        <f>[3]Sheet1!BR7</f>
        <v>640.41152448000003</v>
      </c>
      <c r="BM96" s="83">
        <f>[3]Sheet1!BS7</f>
        <v>1808.75</v>
      </c>
      <c r="BN96" s="83">
        <f>[3]Sheet1!BT7</f>
        <v>2909.18</v>
      </c>
      <c r="BO96" s="83">
        <f>[3]Sheet1!BU7</f>
        <v>3917.52</v>
      </c>
      <c r="BP96" s="88">
        <f>[3]Sheet1!BV7</f>
        <v>22652.356097919997</v>
      </c>
      <c r="BQ96" s="89">
        <f t="shared" si="127"/>
        <v>1887.6963414933332</v>
      </c>
    </row>
    <row r="97" spans="1:69" ht="14.25" customHeight="1" x14ac:dyDescent="0.25">
      <c r="A97" s="79">
        <v>96</v>
      </c>
      <c r="B97" s="79">
        <v>4</v>
      </c>
      <c r="C97" s="78">
        <f>[3]Sheet1!H8</f>
        <v>0</v>
      </c>
      <c r="D97" s="78">
        <f>[3]Sheet1!I8</f>
        <v>16</v>
      </c>
      <c r="E97" s="78">
        <f>[3]Sheet1!J8</f>
        <v>6</v>
      </c>
      <c r="F97" s="79">
        <f>[3]Sheet1!K8</f>
        <v>2</v>
      </c>
      <c r="G97" s="79">
        <f>[3]Sheet1!L8</f>
        <v>24</v>
      </c>
      <c r="H97" s="80">
        <f>[3]Sheet1!M8</f>
        <v>44.8</v>
      </c>
      <c r="I97" s="78">
        <f>[3]Sheet1!N8</f>
        <v>35</v>
      </c>
      <c r="J97" s="81">
        <f>[3]Sheet1!O8</f>
        <v>30.719999999999995</v>
      </c>
      <c r="K97" s="80">
        <f>[3]Sheet1!P8</f>
        <v>37.5</v>
      </c>
      <c r="L97" s="80">
        <f>[3]Sheet1!Q8</f>
        <v>62.5</v>
      </c>
      <c r="M97" s="80"/>
      <c r="N97" s="80"/>
      <c r="O97" s="80"/>
      <c r="P97" s="80"/>
      <c r="Q97" s="80">
        <f>[3]Sheet1!X8</f>
        <v>2173.4299999999998</v>
      </c>
      <c r="R97" s="82">
        <f t="shared" si="131"/>
        <v>52162.319999999992</v>
      </c>
      <c r="S97" s="79">
        <f>[3]Sheet1!Y8</f>
        <v>4.2</v>
      </c>
      <c r="T97" s="83">
        <f>[3]Sheet1!AA8</f>
        <v>1956.2</v>
      </c>
      <c r="U97" s="83">
        <f>[3]Sheet1!AB8</f>
        <v>1075.1999999999998</v>
      </c>
      <c r="V97" s="84">
        <f t="shared" si="130"/>
        <v>54.963705142623439</v>
      </c>
      <c r="W97" s="79">
        <f>[3]Sheet1!AD8</f>
        <v>1952</v>
      </c>
      <c r="X97" s="79">
        <f>[3]Sheet1!AE8</f>
        <v>2005</v>
      </c>
      <c r="Y97" s="83">
        <f>[3]Sheet1!AG8</f>
        <v>60</v>
      </c>
      <c r="Z97" s="83">
        <f>[3]Sheet1!AH8</f>
        <v>5.8060799999999997</v>
      </c>
      <c r="AA97" s="83">
        <f>[3]Sheet1!AI8</f>
        <v>5.1609599999999993</v>
      </c>
      <c r="AB97" s="83">
        <f>[3]Sheet1!AJ8</f>
        <v>5.1609599999999993</v>
      </c>
      <c r="AC97" s="83">
        <f>[3]Sheet1!AK8</f>
        <v>4.515839999999999</v>
      </c>
      <c r="AD97" s="83">
        <f>[3]Sheet1!AL8</f>
        <v>4.515839999999999</v>
      </c>
      <c r="AE97" s="83">
        <f>[3]Sheet1!AM8</f>
        <v>5.1609599999999993</v>
      </c>
      <c r="AF97" s="83">
        <f>[3]Sheet1!AN8</f>
        <v>5.8060799999999997</v>
      </c>
      <c r="AG97" s="83">
        <f>[3]Sheet1!AO8</f>
        <v>5.8060799999999997</v>
      </c>
      <c r="AH97" s="83">
        <f>[3]Sheet1!AP8</f>
        <v>5.1609599999999993</v>
      </c>
      <c r="AI97" s="83">
        <f>[3]Sheet1!AQ8</f>
        <v>4.515839999999999</v>
      </c>
      <c r="AJ97" s="83">
        <f>[3]Sheet1!AR8</f>
        <v>5.1609599999999993</v>
      </c>
      <c r="AK97" s="83">
        <f>[3]Sheet1!AS8</f>
        <v>6.4511999999999992</v>
      </c>
      <c r="AL97" s="85">
        <f t="shared" si="128"/>
        <v>6.5624622000000024</v>
      </c>
      <c r="AM97" s="86">
        <f>[3]Sheet1!AT8</f>
        <v>64.511999999999986</v>
      </c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87"/>
      <c r="BC97" s="79"/>
      <c r="BD97" s="83">
        <f>[3]Sheet1!BJ8</f>
        <v>3109.06</v>
      </c>
      <c r="BE97" s="83">
        <f>[3]Sheet1!BK8</f>
        <v>2326.33</v>
      </c>
      <c r="BF97" s="83">
        <f>[3]Sheet1!BL8</f>
        <v>1860.15</v>
      </c>
      <c r="BG97" s="83">
        <f>[3]Sheet1!BM8</f>
        <v>1282.31</v>
      </c>
      <c r="BH97" s="83">
        <f>[3]Sheet1!BN8</f>
        <v>500.73</v>
      </c>
      <c r="BI97" s="83">
        <f>[3]Sheet1!BO8</f>
        <v>374.10706555039997</v>
      </c>
      <c r="BJ97" s="83">
        <f>[3]Sheet1!BP8</f>
        <v>374.10706555039997</v>
      </c>
      <c r="BK97" s="83">
        <f>[3]Sheet1!BQ8</f>
        <v>374.10706555039997</v>
      </c>
      <c r="BL97" s="83">
        <f>[3]Sheet1!BR8</f>
        <v>374.10706555039997</v>
      </c>
      <c r="BM97" s="83">
        <f>[3]Sheet1!BS8</f>
        <v>1472.23</v>
      </c>
      <c r="BN97" s="83">
        <f>[3]Sheet1!BT8</f>
        <v>2319.42</v>
      </c>
      <c r="BO97" s="83">
        <f>[3]Sheet1!BU8</f>
        <v>2881.15</v>
      </c>
      <c r="BP97" s="88">
        <f>[3]Sheet1!BV8</f>
        <v>17247.808262201601</v>
      </c>
      <c r="BQ97" s="89">
        <f t="shared" si="127"/>
        <v>1437.3173551834668</v>
      </c>
    </row>
    <row r="98" spans="1:69" ht="14.25" customHeight="1" x14ac:dyDescent="0.25">
      <c r="A98" s="79">
        <v>97</v>
      </c>
      <c r="B98" s="79">
        <v>4</v>
      </c>
      <c r="C98" s="78">
        <f>[3]Sheet1!H9</f>
        <v>0</v>
      </c>
      <c r="D98" s="78">
        <f>[3]Sheet1!I9</f>
        <v>6</v>
      </c>
      <c r="E98" s="78">
        <f>[3]Sheet1!J9</f>
        <v>4</v>
      </c>
      <c r="F98" s="79">
        <f>[3]Sheet1!K9</f>
        <v>7</v>
      </c>
      <c r="G98" s="79">
        <f>[3]Sheet1!L9</f>
        <v>17</v>
      </c>
      <c r="H98" s="80">
        <f>[3]Sheet1!M9</f>
        <v>58.11</v>
      </c>
      <c r="I98" s="78">
        <f>[3]Sheet1!N9</f>
        <v>38</v>
      </c>
      <c r="J98" s="81">
        <f>[3]Sheet1!O9</f>
        <v>25.99657894736842</v>
      </c>
      <c r="K98" s="80">
        <f>[3]Sheet1!P9</f>
        <v>100</v>
      </c>
      <c r="L98" s="80">
        <f>[3]Sheet1!Q9</f>
        <v>0</v>
      </c>
      <c r="M98" s="80"/>
      <c r="N98" s="80"/>
      <c r="O98" s="80"/>
      <c r="P98" s="80"/>
      <c r="Q98" s="80">
        <f>[3]Sheet1!X9</f>
        <v>2832.3</v>
      </c>
      <c r="R98" s="82">
        <f t="shared" si="131"/>
        <v>48149.100000000006</v>
      </c>
      <c r="S98" s="79">
        <f>[3]Sheet1!Y9</f>
        <v>5.9</v>
      </c>
      <c r="T98" s="83">
        <f>[3]Sheet1!AA9</f>
        <v>1286.4000000000001</v>
      </c>
      <c r="U98" s="83">
        <f>[3]Sheet1!AB9</f>
        <v>987.87</v>
      </c>
      <c r="V98" s="84">
        <f t="shared" si="130"/>
        <v>76.793376865671632</v>
      </c>
      <c r="W98" s="79">
        <v>1954</v>
      </c>
      <c r="X98" s="79"/>
      <c r="Y98" s="83">
        <f>[3]Sheet1!AG9</f>
        <v>58</v>
      </c>
      <c r="Z98" s="83">
        <f>[3]Sheet1!AH9</f>
        <v>5.1566813999999992</v>
      </c>
      <c r="AA98" s="83">
        <f>[3]Sheet1!AI9</f>
        <v>4.5837167999999995</v>
      </c>
      <c r="AB98" s="83">
        <f>[3]Sheet1!AJ9</f>
        <v>4.5837167999999995</v>
      </c>
      <c r="AC98" s="83">
        <f>[3]Sheet1!AK9</f>
        <v>4.0107521999999998</v>
      </c>
      <c r="AD98" s="83">
        <f>[3]Sheet1!AL9</f>
        <v>4.0107521999999998</v>
      </c>
      <c r="AE98" s="83">
        <f>[3]Sheet1!AM9</f>
        <v>4.5837167999999995</v>
      </c>
      <c r="AF98" s="83">
        <f>[3]Sheet1!AN9</f>
        <v>5.1566813999999992</v>
      </c>
      <c r="AG98" s="83">
        <f>[3]Sheet1!AO9</f>
        <v>5.1566813999999992</v>
      </c>
      <c r="AH98" s="83">
        <f>[3]Sheet1!AP9</f>
        <v>4.5837167999999995</v>
      </c>
      <c r="AI98" s="83">
        <f>[3]Sheet1!AQ9</f>
        <v>4.0107521999999998</v>
      </c>
      <c r="AJ98" s="83">
        <f>[3]Sheet1!AR9</f>
        <v>4.5837167999999995</v>
      </c>
      <c r="AK98" s="83">
        <f>[3]Sheet1!AS9</f>
        <v>5.7296459999999989</v>
      </c>
      <c r="AL98" s="85">
        <f t="shared" si="128"/>
        <v>5.2684799999999994</v>
      </c>
      <c r="AM98" s="86">
        <f>[3]Sheet1!AT9</f>
        <v>57.296459999999996</v>
      </c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87"/>
      <c r="BC98" s="79"/>
      <c r="BD98" s="83">
        <f>[3]Sheet1!BJ9</f>
        <v>2326.64</v>
      </c>
      <c r="BE98" s="83">
        <f>[3]Sheet1!BK9</f>
        <v>1831.6</v>
      </c>
      <c r="BF98" s="83">
        <f>[3]Sheet1!BL9</f>
        <v>1545.41</v>
      </c>
      <c r="BG98" s="83">
        <f>[3]Sheet1!BM9</f>
        <v>1197.33</v>
      </c>
      <c r="BH98" s="83">
        <f>[3]Sheet1!BN9</f>
        <v>717.76</v>
      </c>
      <c r="BI98" s="83">
        <f>[3]Sheet1!BO9</f>
        <v>640.41</v>
      </c>
      <c r="BJ98" s="83">
        <f>[3]Sheet1!BP9</f>
        <v>640.41</v>
      </c>
      <c r="BK98" s="83">
        <f>[3]Sheet1!BQ9</f>
        <v>640.41</v>
      </c>
      <c r="BL98" s="83">
        <f>[3]Sheet1!BR9</f>
        <v>640.41</v>
      </c>
      <c r="BM98" s="83">
        <f>[3]Sheet1!BS9</f>
        <v>1367.5</v>
      </c>
      <c r="BN98" s="83">
        <f>[3]Sheet1!BT9</f>
        <v>1862.54</v>
      </c>
      <c r="BO98" s="83">
        <f>[3]Sheet1!BU9</f>
        <v>2257.0300000000002</v>
      </c>
      <c r="BP98" s="88">
        <f>[3]Sheet1!BV9</f>
        <v>15667.449999999999</v>
      </c>
      <c r="BQ98" s="89">
        <f t="shared" si="127"/>
        <v>1305.6208333333332</v>
      </c>
    </row>
    <row r="99" spans="1:69" ht="14.25" customHeight="1" x14ac:dyDescent="0.25">
      <c r="A99" s="79">
        <v>98</v>
      </c>
      <c r="B99" s="79">
        <v>4</v>
      </c>
      <c r="C99" s="78">
        <f>[3]Sheet1!H10</f>
        <v>2</v>
      </c>
      <c r="D99" s="78">
        <f>[3]Sheet1!I10</f>
        <v>6</v>
      </c>
      <c r="E99" s="78">
        <f>[3]Sheet1!J10</f>
        <v>8</v>
      </c>
      <c r="F99" s="79">
        <f>[3]Sheet1!K10</f>
        <v>6</v>
      </c>
      <c r="G99" s="79">
        <f>[3]Sheet1!L10</f>
        <v>22</v>
      </c>
      <c r="H99" s="80">
        <f>[3]Sheet1!M10</f>
        <v>33.58</v>
      </c>
      <c r="I99" s="78">
        <f>[3]Sheet1!N10</f>
        <v>41</v>
      </c>
      <c r="J99" s="81">
        <f>[3]Sheet1!O10</f>
        <v>16.945365853658537</v>
      </c>
      <c r="K99" s="80">
        <f>[3]Sheet1!P10</f>
        <v>100</v>
      </c>
      <c r="L99" s="80">
        <f>[3]Sheet1!Q10</f>
        <v>0</v>
      </c>
      <c r="M99" s="80"/>
      <c r="N99" s="80"/>
      <c r="O99" s="80"/>
      <c r="P99" s="80"/>
      <c r="Q99" s="80">
        <f>[3]Sheet1!X10</f>
        <v>2371</v>
      </c>
      <c r="R99" s="82">
        <f t="shared" si="131"/>
        <v>52162</v>
      </c>
      <c r="S99" s="79">
        <f>[3]Sheet1!Y10</f>
        <v>2.6</v>
      </c>
      <c r="T99" s="83">
        <f>[3]Sheet1!AA10</f>
        <v>1956.2</v>
      </c>
      <c r="U99" s="83">
        <f>[3]Sheet1!AB10</f>
        <v>738.76</v>
      </c>
      <c r="V99" s="84">
        <f t="shared" si="130"/>
        <v>37.765054697883649</v>
      </c>
      <c r="W99" s="79">
        <v>1985</v>
      </c>
      <c r="X99" s="79"/>
      <c r="Y99" s="83">
        <f>[3]Sheet1!AG10</f>
        <v>60</v>
      </c>
      <c r="Z99" s="83">
        <f>[3]Sheet1!AH10</f>
        <v>3.9893040000000002</v>
      </c>
      <c r="AA99" s="83">
        <f>[3]Sheet1!AI10</f>
        <v>3.5460480000000003</v>
      </c>
      <c r="AB99" s="83">
        <f>[3]Sheet1!AJ10</f>
        <v>3.5460480000000003</v>
      </c>
      <c r="AC99" s="83">
        <f>[3]Sheet1!AK10</f>
        <v>3.1027920000000004</v>
      </c>
      <c r="AD99" s="83">
        <f>[3]Sheet1!AL10</f>
        <v>3.1027920000000004</v>
      </c>
      <c r="AE99" s="83">
        <f>[3]Sheet1!AM10</f>
        <v>3.5460480000000003</v>
      </c>
      <c r="AF99" s="83">
        <f>[3]Sheet1!AN10</f>
        <v>3.9893040000000002</v>
      </c>
      <c r="AG99" s="83">
        <f>[3]Sheet1!AO10</f>
        <v>3.9893040000000002</v>
      </c>
      <c r="AH99" s="83">
        <f>[3]Sheet1!AP10</f>
        <v>3.5460480000000003</v>
      </c>
      <c r="AI99" s="83">
        <f>[3]Sheet1!AQ10</f>
        <v>3.1027920000000004</v>
      </c>
      <c r="AJ99" s="83">
        <f>[3]Sheet1!AR10</f>
        <v>3.5460480000000003</v>
      </c>
      <c r="AK99" s="83">
        <f>[3]Sheet1!AS10</f>
        <v>4.4325600000000005</v>
      </c>
      <c r="AL99" s="85">
        <f t="shared" si="128"/>
        <v>4.6792108999999984</v>
      </c>
      <c r="AM99" s="86">
        <f>[3]Sheet1!AT10</f>
        <v>44.325600000000001</v>
      </c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87"/>
      <c r="BC99" s="79"/>
      <c r="BD99" s="83">
        <f>[3]Sheet1!BJ10</f>
        <v>1952.05</v>
      </c>
      <c r="BE99" s="83">
        <f>[3]Sheet1!BK10</f>
        <v>1526.62</v>
      </c>
      <c r="BF99" s="83">
        <f>[3]Sheet1!BL10</f>
        <v>1271.3699999999999</v>
      </c>
      <c r="BG99" s="83">
        <f>[3]Sheet1!BM10</f>
        <v>900.09</v>
      </c>
      <c r="BH99" s="83">
        <f>[3]Sheet1!BN10</f>
        <v>443.72</v>
      </c>
      <c r="BI99" s="83">
        <f>[3]Sheet1!BO10</f>
        <v>374.11</v>
      </c>
      <c r="BJ99" s="83">
        <f>[3]Sheet1!BP10</f>
        <v>374.11</v>
      </c>
      <c r="BK99" s="83">
        <f>[3]Sheet1!BQ10</f>
        <v>374.11</v>
      </c>
      <c r="BL99" s="83">
        <f>[3]Sheet1!BR10</f>
        <v>374.11</v>
      </c>
      <c r="BM99" s="83">
        <f>[3]Sheet1!BS10</f>
        <v>1054.79</v>
      </c>
      <c r="BN99" s="83">
        <f>[3]Sheet1!BT10</f>
        <v>1542.09</v>
      </c>
      <c r="BO99" s="83">
        <f>[3]Sheet1!BU10</f>
        <v>1944.31</v>
      </c>
      <c r="BP99" s="88">
        <f>[3]Sheet1!BV10</f>
        <v>12131.479999999998</v>
      </c>
      <c r="BQ99" s="89">
        <f t="shared" si="127"/>
        <v>1010.9566666666665</v>
      </c>
    </row>
    <row r="100" spans="1:69" ht="14.25" customHeight="1" x14ac:dyDescent="0.25">
      <c r="A100" s="79">
        <v>99</v>
      </c>
      <c r="B100" s="79">
        <v>4</v>
      </c>
      <c r="C100" s="78">
        <f>[3]Sheet1!$H$13</f>
        <v>0</v>
      </c>
      <c r="D100" s="78">
        <f>[3]Sheet1!I13</f>
        <v>3</v>
      </c>
      <c r="E100" s="78">
        <f>[3]Sheet1!J13</f>
        <v>0</v>
      </c>
      <c r="F100" s="78">
        <f>[3]Sheet1!K13</f>
        <v>1</v>
      </c>
      <c r="G100" s="79">
        <f>[3]Sheet1!L13</f>
        <v>4</v>
      </c>
      <c r="H100" s="80">
        <f>[3]Sheet1!M13</f>
        <v>71.33</v>
      </c>
      <c r="I100" s="80">
        <f>[3]Sheet1!N13</f>
        <v>7</v>
      </c>
      <c r="J100" s="81">
        <f>[3]Sheet1!O13</f>
        <v>40.76</v>
      </c>
      <c r="K100" s="80">
        <f>[3]Sheet1!P13</f>
        <v>75</v>
      </c>
      <c r="L100" s="80">
        <f>[3]Sheet1!Q13</f>
        <v>25</v>
      </c>
      <c r="M100" s="79"/>
      <c r="N100" s="79"/>
      <c r="O100" s="79"/>
      <c r="P100" s="79"/>
      <c r="Q100" s="83">
        <f>[3]Sheet1!X13</f>
        <v>2507.8000000000002</v>
      </c>
      <c r="R100" s="82">
        <f t="shared" si="131"/>
        <v>10031.200000000001</v>
      </c>
      <c r="S100" s="79">
        <f>[3]Sheet1!Y13</f>
        <v>0</v>
      </c>
      <c r="T100" s="83">
        <f>[3]Sheet1!AA13</f>
        <v>721.5</v>
      </c>
      <c r="U100" s="83">
        <f>[3]Sheet1!AB13</f>
        <v>285.32</v>
      </c>
      <c r="V100" s="84">
        <f t="shared" si="130"/>
        <v>39.545391545391546</v>
      </c>
      <c r="W100" s="79">
        <f>[3]Sheet1!AD13</f>
        <v>1954</v>
      </c>
      <c r="X100" s="79"/>
      <c r="Y100" s="83">
        <f>[3]Sheet1!AG13</f>
        <v>55</v>
      </c>
      <c r="Z100" s="83">
        <f>[3]Sheet1!AH13</f>
        <v>1.412334</v>
      </c>
      <c r="AA100" s="83">
        <f>[3]Sheet1!AI13</f>
        <v>1.2554080000000001</v>
      </c>
      <c r="AB100" s="83">
        <f>[3]Sheet1!AJ13</f>
        <v>1.2554080000000001</v>
      </c>
      <c r="AC100" s="83">
        <f>[3]Sheet1!AK13</f>
        <v>1.0984820000000002</v>
      </c>
      <c r="AD100" s="83">
        <f>[3]Sheet1!AL13</f>
        <v>1.0984820000000002</v>
      </c>
      <c r="AE100" s="83">
        <f>[3]Sheet1!AM13</f>
        <v>1.2554080000000001</v>
      </c>
      <c r="AF100" s="83">
        <f>[3]Sheet1!AN13</f>
        <v>1.412334</v>
      </c>
      <c r="AG100" s="83">
        <f>[3]Sheet1!AO13</f>
        <v>1.412334</v>
      </c>
      <c r="AH100" s="83">
        <f>[3]Sheet1!AP13</f>
        <v>1.2554080000000001</v>
      </c>
      <c r="AI100" s="83">
        <f>[3]Sheet1!AQ13</f>
        <v>1.0984820000000002</v>
      </c>
      <c r="AJ100" s="83">
        <f>[3]Sheet1!AR13</f>
        <v>1.2554080000000001</v>
      </c>
      <c r="AK100" s="83">
        <f>[3]Sheet1!AS13</f>
        <v>1.5692600000000001</v>
      </c>
      <c r="AL100" s="85">
        <f t="shared" si="128"/>
        <v>3.6199240000000006</v>
      </c>
      <c r="AM100" s="86">
        <f>[3]Sheet1!AT13</f>
        <v>15.692600000000001</v>
      </c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87"/>
      <c r="BC100" s="79"/>
      <c r="BD100" s="83">
        <f>[3]Sheet1!BJ13</f>
        <v>912.34</v>
      </c>
      <c r="BE100" s="83">
        <f>[3]Sheet1!BK13</f>
        <v>647.59</v>
      </c>
      <c r="BF100" s="83">
        <f>[3]Sheet1!BL13</f>
        <v>520.97</v>
      </c>
      <c r="BG100" s="83">
        <f>[3]Sheet1!BM13</f>
        <v>256.23</v>
      </c>
      <c r="BH100" s="83">
        <f>[3]Sheet1!BN13</f>
        <v>141.12</v>
      </c>
      <c r="BI100" s="83">
        <f>[3]Sheet1!BO13</f>
        <v>95.076480172800004</v>
      </c>
      <c r="BJ100" s="83">
        <f>[3]Sheet1!BP13</f>
        <v>95.076480172800004</v>
      </c>
      <c r="BK100" s="83">
        <f>[3]Sheet1!BQ13</f>
        <v>95.076480172800004</v>
      </c>
      <c r="BL100" s="83">
        <f>[3]Sheet1!BR13</f>
        <v>95.076480172800004</v>
      </c>
      <c r="BM100" s="83">
        <f>[3]Sheet1!BS13</f>
        <v>279.25</v>
      </c>
      <c r="BN100" s="83">
        <f>[3]Sheet1!BT13</f>
        <v>705.15</v>
      </c>
      <c r="BO100" s="83">
        <f>[3]Sheet1!BU13</f>
        <v>941.12</v>
      </c>
      <c r="BP100" s="88">
        <f>[3]Sheet1!BV13</f>
        <v>4784.0759206912007</v>
      </c>
      <c r="BQ100" s="89">
        <f t="shared" si="127"/>
        <v>398.67299339093341</v>
      </c>
    </row>
    <row r="101" spans="1:69" ht="14.25" customHeight="1" x14ac:dyDescent="0.25">
      <c r="A101" s="79">
        <v>100</v>
      </c>
      <c r="B101" s="79">
        <v>4</v>
      </c>
      <c r="C101" s="78">
        <f>[3]Sheet1!$H$13</f>
        <v>0</v>
      </c>
      <c r="D101" s="78">
        <f>[3]Sheet1!I14</f>
        <v>6</v>
      </c>
      <c r="E101" s="78">
        <f>[3]Sheet1!J14</f>
        <v>4</v>
      </c>
      <c r="F101" s="78">
        <f>[3]Sheet1!K14</f>
        <v>8</v>
      </c>
      <c r="G101" s="79">
        <f>[3]Sheet1!L14</f>
        <v>18</v>
      </c>
      <c r="H101" s="80">
        <f>[3]Sheet1!M14</f>
        <v>79.459999999999994</v>
      </c>
      <c r="I101" s="80">
        <f>[3]Sheet1!N14</f>
        <v>40</v>
      </c>
      <c r="J101" s="81">
        <f>[3]Sheet1!O14</f>
        <v>35.756999999999998</v>
      </c>
      <c r="K101" s="80">
        <f>[3]Sheet1!P14</f>
        <v>50</v>
      </c>
      <c r="L101" s="80">
        <f>[3]Sheet1!Q14</f>
        <v>50</v>
      </c>
      <c r="M101" s="79"/>
      <c r="N101" s="79"/>
      <c r="O101" s="79"/>
      <c r="P101" s="79"/>
      <c r="Q101" s="83">
        <f>[3]Sheet1!X14</f>
        <v>2897.9</v>
      </c>
      <c r="R101" s="82">
        <f t="shared" si="131"/>
        <v>52162.200000000004</v>
      </c>
      <c r="S101" s="79">
        <f>[3]Sheet1!Y14</f>
        <v>5.6</v>
      </c>
      <c r="T101" s="83">
        <f>[3]Sheet1!AA14</f>
        <v>3017.1</v>
      </c>
      <c r="U101" s="83">
        <f>[3]Sheet1!AB14</f>
        <v>1430.28</v>
      </c>
      <c r="V101" s="84">
        <f t="shared" si="130"/>
        <v>47.405787014020085</v>
      </c>
      <c r="W101" s="79">
        <f>[3]Sheet1!AD14</f>
        <v>1949</v>
      </c>
      <c r="X101" s="79">
        <f>[3]Sheet1!AE14</f>
        <v>2006</v>
      </c>
      <c r="Y101" s="83">
        <f>[3]Sheet1!AG14</f>
        <v>58</v>
      </c>
      <c r="Z101" s="83">
        <f>[3]Sheet1!AH14</f>
        <v>7.4660616000000006</v>
      </c>
      <c r="AA101" s="83">
        <f>[3]Sheet1!AI14</f>
        <v>6.6364992000000003</v>
      </c>
      <c r="AB101" s="83">
        <f>[3]Sheet1!AJ14</f>
        <v>6.6364992000000003</v>
      </c>
      <c r="AC101" s="83">
        <f>[3]Sheet1!AK14</f>
        <v>5.8069367999999999</v>
      </c>
      <c r="AD101" s="83">
        <f>[3]Sheet1!AL14</f>
        <v>5.8069367999999999</v>
      </c>
      <c r="AE101" s="83">
        <f>[3]Sheet1!AM14</f>
        <v>6.6364992000000003</v>
      </c>
      <c r="AF101" s="83">
        <f>[3]Sheet1!AN14</f>
        <v>7.4660616000000006</v>
      </c>
      <c r="AG101" s="83">
        <f>[3]Sheet1!AO14</f>
        <v>7.4660616000000006</v>
      </c>
      <c r="AH101" s="83">
        <f>[3]Sheet1!AP14</f>
        <v>6.6364992000000003</v>
      </c>
      <c r="AI101" s="83">
        <f>[3]Sheet1!AQ14</f>
        <v>5.8069367999999999</v>
      </c>
      <c r="AJ101" s="83">
        <f>[3]Sheet1!AR14</f>
        <v>6.6364992000000003</v>
      </c>
      <c r="AK101" s="83">
        <f>[3]Sheet1!AS14</f>
        <v>8.2956240000000001</v>
      </c>
      <c r="AL101" s="85">
        <f t="shared" si="128"/>
        <v>1.2815623333333335</v>
      </c>
      <c r="AM101" s="86">
        <f>[3]Sheet1!AT14</f>
        <v>82.956240000000008</v>
      </c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87"/>
      <c r="BC101" s="79"/>
      <c r="BD101" s="83">
        <f>[3]Sheet1!BJ14</f>
        <v>3487.02</v>
      </c>
      <c r="BE101" s="83">
        <f>[3]Sheet1!BK14</f>
        <v>2960.98</v>
      </c>
      <c r="BF101" s="83">
        <f>[3]Sheet1!BL14</f>
        <v>2134.5100000000002</v>
      </c>
      <c r="BG101" s="83">
        <f>[3]Sheet1!BM14</f>
        <v>1567.03</v>
      </c>
      <c r="BH101" s="83">
        <f>[3]Sheet1!BN14</f>
        <v>776.24</v>
      </c>
      <c r="BI101" s="83">
        <f>[3]Sheet1!BO14</f>
        <v>640.41152448000003</v>
      </c>
      <c r="BJ101" s="83">
        <f>[3]Sheet1!BP14</f>
        <v>640.41152448000003</v>
      </c>
      <c r="BK101" s="83">
        <f>[3]Sheet1!BQ14</f>
        <v>640.41152448000003</v>
      </c>
      <c r="BL101" s="83">
        <f>[3]Sheet1!BR14</f>
        <v>640.41152448000003</v>
      </c>
      <c r="BM101" s="83">
        <f>[3]Sheet1!BS14</f>
        <v>1599.26</v>
      </c>
      <c r="BN101" s="83">
        <f>[3]Sheet1!BT14</f>
        <v>2825.15</v>
      </c>
      <c r="BO101" s="83">
        <f>[3]Sheet1!BU14</f>
        <v>3772.49</v>
      </c>
      <c r="BP101" s="88">
        <f>[3]Sheet1!BV14</f>
        <v>21684.326097919999</v>
      </c>
      <c r="BQ101" s="89">
        <f t="shared" si="127"/>
        <v>1807.0271748266666</v>
      </c>
    </row>
    <row r="102" spans="1:69" ht="14.25" customHeight="1" x14ac:dyDescent="0.25">
      <c r="A102" s="79">
        <v>101</v>
      </c>
      <c r="B102" s="79">
        <v>4</v>
      </c>
      <c r="C102" s="78">
        <f>[3]Sheet1!$H$13</f>
        <v>0</v>
      </c>
      <c r="D102" s="78">
        <f>[3]Sheet1!I15</f>
        <v>2</v>
      </c>
      <c r="E102" s="78">
        <f>[3]Sheet1!J15</f>
        <v>5</v>
      </c>
      <c r="F102" s="78">
        <f>[3]Sheet1!K15</f>
        <v>11</v>
      </c>
      <c r="G102" s="79">
        <f>[3]Sheet1!L15</f>
        <v>18</v>
      </c>
      <c r="H102" s="80">
        <f>[3]Sheet1!M15</f>
        <v>80.489999999999995</v>
      </c>
      <c r="I102" s="80">
        <f>[3]Sheet1!N15</f>
        <v>46</v>
      </c>
      <c r="J102" s="81">
        <f>[3]Sheet1!O15</f>
        <v>31.496086956521737</v>
      </c>
      <c r="K102" s="80">
        <f>[3]Sheet1!P15</f>
        <v>100</v>
      </c>
      <c r="L102" s="80">
        <f>[3]Sheet1!Q15</f>
        <v>0</v>
      </c>
      <c r="M102" s="79"/>
      <c r="N102" s="79"/>
      <c r="O102" s="79"/>
      <c r="P102" s="79"/>
      <c r="Q102" s="83">
        <f>[3]Sheet1!X15</f>
        <v>3232.28</v>
      </c>
      <c r="R102" s="82">
        <f t="shared" si="131"/>
        <v>58181.04</v>
      </c>
      <c r="S102" s="79">
        <f>[3]Sheet1!Y15</f>
        <v>0</v>
      </c>
      <c r="T102" s="83">
        <f>[3]Sheet1!AA15</f>
        <v>3124.9</v>
      </c>
      <c r="U102" s="83">
        <f>[3]Sheet1!AB15</f>
        <v>1448.82</v>
      </c>
      <c r="V102" s="84">
        <f t="shared" si="130"/>
        <v>46.363723639156454</v>
      </c>
      <c r="W102" s="79">
        <f>[3]Sheet1!AD15</f>
        <v>1949</v>
      </c>
      <c r="X102" s="79">
        <f>[3]Sheet1!AE15</f>
        <v>2007</v>
      </c>
      <c r="Y102" s="83">
        <f>[3]Sheet1!AG15</f>
        <v>58</v>
      </c>
      <c r="Z102" s="83">
        <f>[3]Sheet1!AH15</f>
        <v>7.5628403999999998</v>
      </c>
      <c r="AA102" s="83">
        <f>[3]Sheet1!AI15</f>
        <v>6.7225247999999995</v>
      </c>
      <c r="AB102" s="83">
        <f>[3]Sheet1!AJ15</f>
        <v>6.7225247999999995</v>
      </c>
      <c r="AC102" s="83">
        <f>[3]Sheet1!AK15</f>
        <v>5.8822091999999992</v>
      </c>
      <c r="AD102" s="83">
        <f>[3]Sheet1!AL15</f>
        <v>5.8822091999999992</v>
      </c>
      <c r="AE102" s="83">
        <f>[3]Sheet1!AM15</f>
        <v>6.7225247999999995</v>
      </c>
      <c r="AF102" s="83">
        <f>[3]Sheet1!AN15</f>
        <v>7.5628403999999998</v>
      </c>
      <c r="AG102" s="83">
        <f>[3]Sheet1!AO15</f>
        <v>7.5628403999999998</v>
      </c>
      <c r="AH102" s="83">
        <f>[3]Sheet1!AP15</f>
        <v>6.7225247999999995</v>
      </c>
      <c r="AI102" s="83">
        <f>[3]Sheet1!AQ15</f>
        <v>5.8822091999999992</v>
      </c>
      <c r="AJ102" s="83">
        <f>[3]Sheet1!AR15</f>
        <v>6.7225247999999995</v>
      </c>
      <c r="AK102" s="83">
        <f>[3]Sheet1!AS15</f>
        <v>8.4031559999999992</v>
      </c>
      <c r="AL102" s="85">
        <f t="shared" si="128"/>
        <v>6.7747596000000021</v>
      </c>
      <c r="AM102" s="86">
        <f>[3]Sheet1!AT15</f>
        <v>84.031559999999999</v>
      </c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87"/>
      <c r="BC102" s="79"/>
      <c r="BD102" s="83">
        <f>[3]Sheet1!BJ15</f>
        <v>3802.42</v>
      </c>
      <c r="BE102" s="83">
        <f>[3]Sheet1!BK15</f>
        <v>3142.85</v>
      </c>
      <c r="BF102" s="83">
        <f>[3]Sheet1!BL15</f>
        <v>2256.52</v>
      </c>
      <c r="BG102" s="83">
        <f>[3]Sheet1!BM15</f>
        <v>1479.55</v>
      </c>
      <c r="BH102" s="83">
        <f>[3]Sheet1!BN15</f>
        <v>747.46</v>
      </c>
      <c r="BI102" s="83">
        <f>[3]Sheet1!BO15</f>
        <v>640.41152448000003</v>
      </c>
      <c r="BJ102" s="83">
        <f>[3]Sheet1!BP15</f>
        <v>640.41152448000003</v>
      </c>
      <c r="BK102" s="83">
        <f>[3]Sheet1!BQ15</f>
        <v>640.41152448000003</v>
      </c>
      <c r="BL102" s="83">
        <f>[3]Sheet1!BR15</f>
        <v>640.41152448000003</v>
      </c>
      <c r="BM102" s="83">
        <f>[3]Sheet1!BS15</f>
        <v>1630.34</v>
      </c>
      <c r="BN102" s="83">
        <f>[3]Sheet1!BT15</f>
        <v>3013.93</v>
      </c>
      <c r="BO102" s="83">
        <f>[3]Sheet1!BU15</f>
        <v>4115.51</v>
      </c>
      <c r="BP102" s="88">
        <f>[3]Sheet1!BV15</f>
        <v>22750.22609792</v>
      </c>
      <c r="BQ102" s="89">
        <f t="shared" si="127"/>
        <v>1895.8521748266667</v>
      </c>
    </row>
    <row r="103" spans="1:69" ht="14.25" customHeight="1" x14ac:dyDescent="0.25">
      <c r="A103" s="79">
        <v>102</v>
      </c>
      <c r="B103" s="79">
        <v>4</v>
      </c>
      <c r="C103" s="78">
        <f>[3]Sheet1!$H$13</f>
        <v>0</v>
      </c>
      <c r="D103" s="78">
        <f>[3]Sheet1!I16</f>
        <v>8</v>
      </c>
      <c r="E103" s="78">
        <f>[3]Sheet1!J16</f>
        <v>4</v>
      </c>
      <c r="F103" s="78">
        <f>[3]Sheet1!K16</f>
        <v>6</v>
      </c>
      <c r="G103" s="79">
        <f>[3]Sheet1!L16</f>
        <v>18</v>
      </c>
      <c r="H103" s="80">
        <f>[3]Sheet1!M16</f>
        <v>68.98</v>
      </c>
      <c r="I103" s="80">
        <f>[3]Sheet1!N16</f>
        <v>38</v>
      </c>
      <c r="J103" s="81">
        <f>[3]Sheet1!O16</f>
        <v>32.674736842105268</v>
      </c>
      <c r="K103" s="80">
        <f>[3]Sheet1!P16</f>
        <v>77.78</v>
      </c>
      <c r="L103" s="80">
        <f>[3]Sheet1!Q16</f>
        <v>22.22</v>
      </c>
      <c r="M103" s="79"/>
      <c r="N103" s="79"/>
      <c r="O103" s="79"/>
      <c r="P103" s="79"/>
      <c r="Q103" s="83">
        <f>[3]Sheet1!X16</f>
        <v>2674.99</v>
      </c>
      <c r="R103" s="82">
        <f t="shared" si="131"/>
        <v>48149.819999999992</v>
      </c>
      <c r="S103" s="79">
        <f>[3]Sheet1!Y16</f>
        <v>5.6</v>
      </c>
      <c r="T103" s="83">
        <f>[3]Sheet1!AA16</f>
        <v>2664.8</v>
      </c>
      <c r="U103" s="83">
        <f>[3]Sheet1!AB16</f>
        <v>1241.6400000000001</v>
      </c>
      <c r="V103" s="84">
        <f t="shared" si="130"/>
        <v>46.594115881116785</v>
      </c>
      <c r="W103" s="79">
        <f>[3]Sheet1!AD16</f>
        <v>1949</v>
      </c>
      <c r="X103" s="79">
        <f>[3]Sheet1!AE16</f>
        <v>1999</v>
      </c>
      <c r="Y103" s="83">
        <f>[3]Sheet1!AG16</f>
        <v>58</v>
      </c>
      <c r="Z103" s="83">
        <f>[3]Sheet1!AH16</f>
        <v>6.4813608000000009</v>
      </c>
      <c r="AA103" s="83">
        <f>[3]Sheet1!AI16</f>
        <v>5.7612096000000008</v>
      </c>
      <c r="AB103" s="83">
        <f>[3]Sheet1!AJ16</f>
        <v>5.7612096000000008</v>
      </c>
      <c r="AC103" s="83">
        <f>[3]Sheet1!AK16</f>
        <v>5.0410584000000007</v>
      </c>
      <c r="AD103" s="83">
        <f>[3]Sheet1!AL16</f>
        <v>5.0410584000000007</v>
      </c>
      <c r="AE103" s="83">
        <f>[3]Sheet1!AM16</f>
        <v>5.7612096000000008</v>
      </c>
      <c r="AF103" s="83">
        <f>[3]Sheet1!AN16</f>
        <v>6.4813608000000009</v>
      </c>
      <c r="AG103" s="83">
        <f>[3]Sheet1!AO16</f>
        <v>6.4813608000000009</v>
      </c>
      <c r="AH103" s="83">
        <f>[3]Sheet1!AP16</f>
        <v>5.7612096000000008</v>
      </c>
      <c r="AI103" s="83">
        <f>[3]Sheet1!AQ16</f>
        <v>5.0410584000000007</v>
      </c>
      <c r="AJ103" s="83">
        <f>[3]Sheet1!AR16</f>
        <v>5.7612096000000008</v>
      </c>
      <c r="AK103" s="83">
        <f>[3]Sheet1!AS16</f>
        <v>7.201512000000001</v>
      </c>
      <c r="AL103" s="85">
        <f t="shared" si="128"/>
        <v>6.8625774000000002</v>
      </c>
      <c r="AM103" s="86">
        <f>[3]Sheet1!AT16</f>
        <v>72.01512000000001</v>
      </c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87"/>
      <c r="BC103" s="79"/>
      <c r="BD103" s="83">
        <f>[3]Sheet1!BJ16</f>
        <v>3268.2</v>
      </c>
      <c r="BE103" s="83">
        <f>[3]Sheet1!BK16</f>
        <v>2849.21</v>
      </c>
      <c r="BF103" s="83">
        <f>[3]Sheet1!BL16</f>
        <v>1976.7</v>
      </c>
      <c r="BG103" s="83">
        <f>[3]Sheet1!BM16</f>
        <v>1257.27</v>
      </c>
      <c r="BH103" s="83">
        <f>[3]Sheet1!BN16</f>
        <v>640.29999999999995</v>
      </c>
      <c r="BI103" s="83">
        <f>[3]Sheet1!BO16</f>
        <v>547.0592291808</v>
      </c>
      <c r="BJ103" s="83">
        <f>[3]Sheet1!BP16</f>
        <v>547.0592291808</v>
      </c>
      <c r="BK103" s="83">
        <f>[3]Sheet1!BQ16</f>
        <v>547.0592291808</v>
      </c>
      <c r="BL103" s="83">
        <f>[3]Sheet1!BR16</f>
        <v>547.0592291808</v>
      </c>
      <c r="BM103" s="83">
        <f>[3]Sheet1!BS16</f>
        <v>1412.67</v>
      </c>
      <c r="BN103" s="83">
        <f>[3]Sheet1!BT16</f>
        <v>2605.1799999999998</v>
      </c>
      <c r="BO103" s="83">
        <f>[3]Sheet1!BU16</f>
        <v>3226.76</v>
      </c>
      <c r="BP103" s="88">
        <f>[3]Sheet1!BV16</f>
        <v>19424.526916723204</v>
      </c>
      <c r="BQ103" s="89">
        <f t="shared" si="127"/>
        <v>1618.7105763936004</v>
      </c>
    </row>
    <row r="104" spans="1:69" ht="14.25" customHeight="1" x14ac:dyDescent="0.25">
      <c r="A104" s="79">
        <v>103</v>
      </c>
      <c r="B104" s="79">
        <v>4</v>
      </c>
      <c r="C104" s="78">
        <f>[3]Sheet1!$H$13</f>
        <v>0</v>
      </c>
      <c r="D104" s="78">
        <f>[3]Sheet1!I17</f>
        <v>8</v>
      </c>
      <c r="E104" s="78">
        <f>[3]Sheet1!J17</f>
        <v>2</v>
      </c>
      <c r="F104" s="78">
        <f>[3]Sheet1!K17</f>
        <v>8</v>
      </c>
      <c r="G104" s="79">
        <f>[3]Sheet1!L17</f>
        <v>18</v>
      </c>
      <c r="H104" s="80">
        <f>[3]Sheet1!M17</f>
        <v>68.83</v>
      </c>
      <c r="I104" s="80">
        <f>[3]Sheet1!N17</f>
        <v>40</v>
      </c>
      <c r="J104" s="81">
        <f>[3]Sheet1!O17</f>
        <v>30.973500000000001</v>
      </c>
      <c r="K104" s="80">
        <f>[3]Sheet1!P17</f>
        <v>72.22</v>
      </c>
      <c r="L104" s="80">
        <f>[3]Sheet1!Q17</f>
        <v>27.78</v>
      </c>
      <c r="M104" s="79"/>
      <c r="N104" s="79"/>
      <c r="O104" s="79"/>
      <c r="P104" s="79"/>
      <c r="Q104" s="83">
        <f>[3]Sheet1!X17</f>
        <v>2897.9</v>
      </c>
      <c r="R104" s="82">
        <f t="shared" si="131"/>
        <v>52162.200000000004</v>
      </c>
      <c r="S104" s="79">
        <f>[3]Sheet1!Y17</f>
        <v>0</v>
      </c>
      <c r="T104" s="83">
        <f>[3]Sheet1!AA17</f>
        <v>2682.3</v>
      </c>
      <c r="U104" s="83">
        <f>[3]Sheet1!AB17</f>
        <v>1238.94</v>
      </c>
      <c r="V104" s="84">
        <f t="shared" si="130"/>
        <v>46.189464265742089</v>
      </c>
      <c r="W104" s="79">
        <f>[3]Sheet1!AD17</f>
        <v>1949</v>
      </c>
      <c r="X104" s="79">
        <f>[3]Sheet1!AE17</f>
        <v>2004</v>
      </c>
      <c r="Y104" s="83">
        <f>[3]Sheet1!AG17</f>
        <v>58</v>
      </c>
      <c r="Z104" s="83">
        <f>[3]Sheet1!AH17</f>
        <v>6.4672668</v>
      </c>
      <c r="AA104" s="83">
        <f>[3]Sheet1!AI17</f>
        <v>5.7486816000000003</v>
      </c>
      <c r="AB104" s="83">
        <f>[3]Sheet1!AJ17</f>
        <v>5.7486816000000003</v>
      </c>
      <c r="AC104" s="83">
        <f>[3]Sheet1!AK17</f>
        <v>5.0300964000000006</v>
      </c>
      <c r="AD104" s="83">
        <f>[3]Sheet1!AL17</f>
        <v>5.0300964000000006</v>
      </c>
      <c r="AE104" s="83">
        <f>[3]Sheet1!AM17</f>
        <v>5.7486816000000003</v>
      </c>
      <c r="AF104" s="83">
        <f>[3]Sheet1!AN17</f>
        <v>6.4672668</v>
      </c>
      <c r="AG104" s="83">
        <f>[3]Sheet1!AO17</f>
        <v>6.4672668</v>
      </c>
      <c r="AH104" s="83">
        <f>[3]Sheet1!AP17</f>
        <v>5.7486816000000003</v>
      </c>
      <c r="AI104" s="83">
        <f>[3]Sheet1!AQ17</f>
        <v>5.0300964000000006</v>
      </c>
      <c r="AJ104" s="83">
        <f>[3]Sheet1!AR17</f>
        <v>5.7486816000000003</v>
      </c>
      <c r="AK104" s="83">
        <f>[3]Sheet1!AS17</f>
        <v>7.1858520000000006</v>
      </c>
      <c r="AL104" s="85">
        <f t="shared" si="128"/>
        <v>5.8812348000000014</v>
      </c>
      <c r="AM104" s="86">
        <f>[3]Sheet1!AT17</f>
        <v>71.858519999999999</v>
      </c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87"/>
      <c r="BC104" s="79"/>
      <c r="BD104" s="83">
        <f>[3]Sheet1!BJ17</f>
        <v>3370.65</v>
      </c>
      <c r="BE104" s="83">
        <f>[3]Sheet1!BK17</f>
        <v>2886.04</v>
      </c>
      <c r="BF104" s="83">
        <f>[3]Sheet1!BL17</f>
        <v>2042.31</v>
      </c>
      <c r="BG104" s="83">
        <f>[3]Sheet1!BM17</f>
        <v>1312.52</v>
      </c>
      <c r="BH104" s="83">
        <f>[3]Sheet1!BN17</f>
        <v>643.75</v>
      </c>
      <c r="BI104" s="83">
        <f>[3]Sheet1!BO17</f>
        <v>547.0592291808</v>
      </c>
      <c r="BJ104" s="83">
        <f>[3]Sheet1!BP17</f>
        <v>547.0592291808</v>
      </c>
      <c r="BK104" s="83">
        <f>[3]Sheet1!BQ17</f>
        <v>547.0592291808</v>
      </c>
      <c r="BL104" s="83">
        <f>[3]Sheet1!BR17</f>
        <v>547.0592291808</v>
      </c>
      <c r="BM104" s="83">
        <f>[3]Sheet1!BS17</f>
        <v>1486.34</v>
      </c>
      <c r="BN104" s="83">
        <f>[3]Sheet1!BT17</f>
        <v>2543.02</v>
      </c>
      <c r="BO104" s="83">
        <f>[3]Sheet1!BU17</f>
        <v>3410.94</v>
      </c>
      <c r="BP104" s="88">
        <f>[3]Sheet1!BV17</f>
        <v>19883.806916723202</v>
      </c>
      <c r="BQ104" s="89">
        <f t="shared" si="127"/>
        <v>1656.9839097269335</v>
      </c>
    </row>
    <row r="105" spans="1:69" ht="14.25" customHeight="1" x14ac:dyDescent="0.25">
      <c r="A105" s="79">
        <v>104</v>
      </c>
      <c r="B105" s="79">
        <v>4</v>
      </c>
      <c r="C105" s="78">
        <f>[3]Sheet1!$H$13</f>
        <v>0</v>
      </c>
      <c r="D105" s="78">
        <f>[3]Sheet1!I18</f>
        <v>1</v>
      </c>
      <c r="E105" s="78">
        <f>[3]Sheet1!J18</f>
        <v>8</v>
      </c>
      <c r="F105" s="78">
        <f>[3]Sheet1!K18</f>
        <v>9</v>
      </c>
      <c r="G105" s="79">
        <f>[3]Sheet1!L18</f>
        <v>18</v>
      </c>
      <c r="H105" s="80">
        <f>[3]Sheet1!M18</f>
        <v>77.66</v>
      </c>
      <c r="I105" s="80">
        <f>[3]Sheet1!N18</f>
        <v>47</v>
      </c>
      <c r="J105" s="81">
        <f>[3]Sheet1!O18</f>
        <v>29.742127659574464</v>
      </c>
      <c r="K105" s="80">
        <f>[3]Sheet1!P18</f>
        <v>83.33</v>
      </c>
      <c r="L105" s="80">
        <f>[3]Sheet1!Q18</f>
        <v>16.670000000000002</v>
      </c>
      <c r="M105" s="79"/>
      <c r="N105" s="79"/>
      <c r="O105" s="79"/>
      <c r="P105" s="79"/>
      <c r="Q105" s="83">
        <f>[3]Sheet1!X18</f>
        <v>3009.36</v>
      </c>
      <c r="R105" s="82">
        <f t="shared" si="131"/>
        <v>54168.480000000003</v>
      </c>
      <c r="S105" s="79">
        <f>[3]Sheet1!Y18</f>
        <v>5</v>
      </c>
      <c r="T105" s="83">
        <f>[3]Sheet1!AA18</f>
        <v>3018.6</v>
      </c>
      <c r="U105" s="83">
        <f>[3]Sheet1!AB18</f>
        <v>1397.8799999999999</v>
      </c>
      <c r="V105" s="84">
        <f t="shared" si="130"/>
        <v>46.308884913536076</v>
      </c>
      <c r="W105" s="79">
        <f>[3]Sheet1!AD18</f>
        <v>1951</v>
      </c>
      <c r="X105" s="79"/>
      <c r="Y105" s="83">
        <f>[3]Sheet1!AG18</f>
        <v>58</v>
      </c>
      <c r="Z105" s="83">
        <f>[3]Sheet1!AH18</f>
        <v>7.2969336</v>
      </c>
      <c r="AA105" s="83">
        <f>[3]Sheet1!AI18</f>
        <v>6.4861632</v>
      </c>
      <c r="AB105" s="83">
        <f>[3]Sheet1!AJ18</f>
        <v>6.4861632</v>
      </c>
      <c r="AC105" s="83">
        <f>[3]Sheet1!AK18</f>
        <v>5.6753928</v>
      </c>
      <c r="AD105" s="83">
        <f>[3]Sheet1!AL18</f>
        <v>5.6753928</v>
      </c>
      <c r="AE105" s="83">
        <f>[3]Sheet1!AM18</f>
        <v>6.4861632</v>
      </c>
      <c r="AF105" s="83">
        <f>[3]Sheet1!AN18</f>
        <v>7.2969336</v>
      </c>
      <c r="AG105" s="83">
        <f>[3]Sheet1!AO18</f>
        <v>7.2969336</v>
      </c>
      <c r="AH105" s="83">
        <f>[3]Sheet1!AP18</f>
        <v>6.4861632</v>
      </c>
      <c r="AI105" s="83">
        <f>[3]Sheet1!AQ18</f>
        <v>5.6753928</v>
      </c>
      <c r="AJ105" s="83">
        <f>[3]Sheet1!AR18</f>
        <v>6.4861632</v>
      </c>
      <c r="AK105" s="83">
        <f>[3]Sheet1!AS18</f>
        <v>8.107704</v>
      </c>
      <c r="AL105" s="85">
        <f t="shared" si="128"/>
        <v>5.868445799999999</v>
      </c>
      <c r="AM105" s="86">
        <f>[3]Sheet1!AT18</f>
        <v>81.077039999999997</v>
      </c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87"/>
      <c r="BC105" s="79"/>
      <c r="BD105" s="83">
        <f>[3]Sheet1!BJ18</f>
        <v>3392.02</v>
      </c>
      <c r="BE105" s="83">
        <f>[3]Sheet1!BK18</f>
        <v>2872.88</v>
      </c>
      <c r="BF105" s="83">
        <f>[3]Sheet1!BL18</f>
        <v>2067.13</v>
      </c>
      <c r="BG105" s="83">
        <f>[3]Sheet1!BM18</f>
        <v>1328.14</v>
      </c>
      <c r="BH105" s="83">
        <f>[3]Sheet1!BN18</f>
        <v>640.95000000000005</v>
      </c>
      <c r="BI105" s="83">
        <f>[3]Sheet1!BO18</f>
        <v>552.31388784319995</v>
      </c>
      <c r="BJ105" s="83">
        <f>[3]Sheet1!BP18</f>
        <v>552.31388784319995</v>
      </c>
      <c r="BK105" s="83">
        <f>[3]Sheet1!BQ18</f>
        <v>552.31388784319995</v>
      </c>
      <c r="BL105" s="83">
        <f>[3]Sheet1!BR18</f>
        <v>552.31388784319995</v>
      </c>
      <c r="BM105" s="83">
        <f>[3]Sheet1!BS18</f>
        <v>1554.9</v>
      </c>
      <c r="BN105" s="83">
        <f>[3]Sheet1!BT18</f>
        <v>2636.91</v>
      </c>
      <c r="BO105" s="83">
        <f>[3]Sheet1!BU18</f>
        <v>3663.67</v>
      </c>
      <c r="BP105" s="88">
        <f>[3]Sheet1!BV18</f>
        <v>20365.855551372799</v>
      </c>
      <c r="BQ105" s="89">
        <f t="shared" si="127"/>
        <v>1697.1546292810665</v>
      </c>
    </row>
    <row r="106" spans="1:69" ht="14.25" customHeight="1" x14ac:dyDescent="0.25">
      <c r="A106" s="79">
        <v>105</v>
      </c>
      <c r="B106" s="79">
        <v>4</v>
      </c>
      <c r="C106" s="78">
        <f>[3]Sheet1!$H$13</f>
        <v>0</v>
      </c>
      <c r="D106" s="78">
        <f>[3]Sheet1!I19</f>
        <v>9</v>
      </c>
      <c r="E106" s="78">
        <f>[3]Sheet1!J19</f>
        <v>5</v>
      </c>
      <c r="F106" s="78">
        <f>[3]Sheet1!K19</f>
        <v>4</v>
      </c>
      <c r="G106" s="79">
        <f>[3]Sheet1!L19</f>
        <v>18</v>
      </c>
      <c r="H106" s="80">
        <f>[3]Sheet1!M19</f>
        <v>55.06</v>
      </c>
      <c r="I106" s="80">
        <f>[3]Sheet1!N19</f>
        <v>30</v>
      </c>
      <c r="J106" s="81">
        <f>[3]Sheet1!O19</f>
        <v>33.036000000000001</v>
      </c>
      <c r="K106" s="80">
        <f>[3]Sheet1!P19</f>
        <v>50</v>
      </c>
      <c r="L106" s="80">
        <f>[3]Sheet1!Q19</f>
        <v>50</v>
      </c>
      <c r="M106" s="79"/>
      <c r="N106" s="79"/>
      <c r="O106" s="79"/>
      <c r="P106" s="79"/>
      <c r="Q106" s="83">
        <f>[3]Sheet1!X19</f>
        <v>2452.0700000000002</v>
      </c>
      <c r="R106" s="82">
        <f t="shared" si="131"/>
        <v>44137.26</v>
      </c>
      <c r="S106" s="79">
        <f>[3]Sheet1!Y19</f>
        <v>5.6</v>
      </c>
      <c r="T106" s="83">
        <f>[3]Sheet1!AA19</f>
        <v>1980</v>
      </c>
      <c r="U106" s="83">
        <f>[3]Sheet1!AB19</f>
        <v>991.08</v>
      </c>
      <c r="V106" s="84">
        <f t="shared" si="130"/>
        <v>50.054545454545455</v>
      </c>
      <c r="W106" s="79">
        <f>[3]Sheet1!AD19</f>
        <v>1950</v>
      </c>
      <c r="X106" s="79">
        <f>[3]Sheet1!AE19</f>
        <v>2007</v>
      </c>
      <c r="Y106" s="83">
        <f>[3]Sheet1!AG19</f>
        <v>58</v>
      </c>
      <c r="Z106" s="83">
        <f>[3]Sheet1!AH19</f>
        <v>5.1734375999999997</v>
      </c>
      <c r="AA106" s="83">
        <f>[3]Sheet1!AI19</f>
        <v>4.5986111999999997</v>
      </c>
      <c r="AB106" s="83">
        <f>[3]Sheet1!AJ19</f>
        <v>4.5986111999999997</v>
      </c>
      <c r="AC106" s="83">
        <f>[3]Sheet1!AK19</f>
        <v>4.0237847999999996</v>
      </c>
      <c r="AD106" s="83">
        <f>[3]Sheet1!AL19</f>
        <v>4.0237847999999996</v>
      </c>
      <c r="AE106" s="83">
        <f>[3]Sheet1!AM19</f>
        <v>4.5986111999999997</v>
      </c>
      <c r="AF106" s="83">
        <f>[3]Sheet1!AN19</f>
        <v>5.1734375999999997</v>
      </c>
      <c r="AG106" s="83">
        <f>[3]Sheet1!AO19</f>
        <v>5.1734375999999997</v>
      </c>
      <c r="AH106" s="83">
        <f>[3]Sheet1!AP19</f>
        <v>4.5986111999999997</v>
      </c>
      <c r="AI106" s="83">
        <f>[3]Sheet1!AQ19</f>
        <v>4.0237847999999996</v>
      </c>
      <c r="AJ106" s="83">
        <f>[3]Sheet1!AR19</f>
        <v>4.5986111999999997</v>
      </c>
      <c r="AK106" s="83">
        <f>[3]Sheet1!AS19</f>
        <v>5.7482639999999998</v>
      </c>
      <c r="AL106" s="85">
        <f t="shared" si="128"/>
        <v>6.6212916000000002</v>
      </c>
      <c r="AM106" s="86">
        <f>[3]Sheet1!AT19</f>
        <v>57.482639999999996</v>
      </c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87"/>
      <c r="BC106" s="79"/>
      <c r="BD106" s="83">
        <f>[3]Sheet1!BJ19</f>
        <v>2489.14</v>
      </c>
      <c r="BE106" s="83">
        <f>[3]Sheet1!BK19</f>
        <v>2104.6799999999998</v>
      </c>
      <c r="BF106" s="83">
        <f>[3]Sheet1!BL19</f>
        <v>1514.17</v>
      </c>
      <c r="BG106" s="83">
        <f>[3]Sheet1!BM19</f>
        <v>1081.3699999999999</v>
      </c>
      <c r="BH106" s="83">
        <f>[3]Sheet1!BN19</f>
        <v>539.21</v>
      </c>
      <c r="BI106" s="83">
        <f>[3]Sheet1!BO19</f>
        <v>440.2213450488</v>
      </c>
      <c r="BJ106" s="83">
        <f>[3]Sheet1!BP19</f>
        <v>440.2213450488</v>
      </c>
      <c r="BK106" s="83">
        <f>[3]Sheet1!BQ19</f>
        <v>440.2213450488</v>
      </c>
      <c r="BL106" s="83">
        <f>[3]Sheet1!BR19</f>
        <v>440.2213450488</v>
      </c>
      <c r="BM106" s="83">
        <f>[3]Sheet1!BS19</f>
        <v>1202.23</v>
      </c>
      <c r="BN106" s="83">
        <f>[3]Sheet1!BT19</f>
        <v>1990.72</v>
      </c>
      <c r="BO106" s="83">
        <f>[3]Sheet1!BU19</f>
        <v>2525.9699999999998</v>
      </c>
      <c r="BP106" s="88">
        <f>[3]Sheet1!BV19</f>
        <v>15208.375380195197</v>
      </c>
      <c r="BQ106" s="89">
        <f t="shared" si="127"/>
        <v>1267.3646150162665</v>
      </c>
    </row>
    <row r="107" spans="1:69" ht="14.25" customHeight="1" x14ac:dyDescent="0.25">
      <c r="A107" s="79">
        <v>106</v>
      </c>
      <c r="B107" s="79">
        <v>4</v>
      </c>
      <c r="C107" s="78">
        <f>[3]Sheet1!$H$13</f>
        <v>0</v>
      </c>
      <c r="D107" s="78">
        <f>[3]Sheet1!I20</f>
        <v>2</v>
      </c>
      <c r="E107" s="78">
        <f>[3]Sheet1!J20</f>
        <v>0</v>
      </c>
      <c r="F107" s="78">
        <f>[3]Sheet1!K20</f>
        <v>3</v>
      </c>
      <c r="G107" s="79">
        <f>[3]Sheet1!L20</f>
        <v>5</v>
      </c>
      <c r="H107" s="80">
        <f>[3]Sheet1!M20</f>
        <v>54.16</v>
      </c>
      <c r="I107" s="80">
        <f>[3]Sheet1!N20</f>
        <v>11</v>
      </c>
      <c r="J107" s="81">
        <f>[3]Sheet1!O20</f>
        <v>24.618181818181814</v>
      </c>
      <c r="K107" s="80">
        <f>[3]Sheet1!P20</f>
        <v>45.45</v>
      </c>
      <c r="L107" s="80">
        <f>[3]Sheet1!Q20</f>
        <v>54.55</v>
      </c>
      <c r="M107" s="79"/>
      <c r="N107" s="79"/>
      <c r="O107" s="79"/>
      <c r="P107" s="79"/>
      <c r="Q107" s="83">
        <f>[3]Sheet1!X20</f>
        <v>3209.98</v>
      </c>
      <c r="R107" s="82">
        <f t="shared" si="131"/>
        <v>16049.9</v>
      </c>
      <c r="S107" s="79">
        <f>[3]Sheet1!Y20</f>
        <v>0</v>
      </c>
      <c r="T107" s="83">
        <f>[3]Sheet1!AA20</f>
        <v>1502.1</v>
      </c>
      <c r="U107" s="83">
        <f>[3]Sheet1!AB20</f>
        <v>270.79999999999995</v>
      </c>
      <c r="V107" s="84">
        <f t="shared" si="130"/>
        <v>18.028094001730906</v>
      </c>
      <c r="W107" s="79">
        <f>[3]Sheet1!AD20</f>
        <v>1858</v>
      </c>
      <c r="X107" s="79">
        <f>[3]Sheet1!AE20</f>
        <v>1998</v>
      </c>
      <c r="Y107" s="83">
        <f>[3]Sheet1!AG20</f>
        <v>55</v>
      </c>
      <c r="Z107" s="83">
        <f>[3]Sheet1!AH20</f>
        <v>1.34046</v>
      </c>
      <c r="AA107" s="83">
        <f>[3]Sheet1!AI20</f>
        <v>1.1915199999999999</v>
      </c>
      <c r="AB107" s="83">
        <f>[3]Sheet1!AJ20</f>
        <v>1.1915199999999999</v>
      </c>
      <c r="AC107" s="83">
        <f>[3]Sheet1!AK20</f>
        <v>1.0425799999999998</v>
      </c>
      <c r="AD107" s="83">
        <f>[3]Sheet1!AL20</f>
        <v>1.0425799999999998</v>
      </c>
      <c r="AE107" s="83">
        <f>[3]Sheet1!AM20</f>
        <v>1.1915199999999999</v>
      </c>
      <c r="AF107" s="83">
        <f>[3]Sheet1!AN20</f>
        <v>1.34046</v>
      </c>
      <c r="AG107" s="83">
        <f>[3]Sheet1!AO20</f>
        <v>1.34046</v>
      </c>
      <c r="AH107" s="83">
        <f>[3]Sheet1!AP20</f>
        <v>1.1915199999999999</v>
      </c>
      <c r="AI107" s="83">
        <f>[3]Sheet1!AQ20</f>
        <v>1.0425799999999998</v>
      </c>
      <c r="AJ107" s="83">
        <f>[3]Sheet1!AR20</f>
        <v>1.1915199999999999</v>
      </c>
      <c r="AK107" s="83">
        <f>[3]Sheet1!AS20</f>
        <v>1.4893999999999998</v>
      </c>
      <c r="AL107" s="85">
        <f t="shared" si="128"/>
        <v>4.6944156000000001</v>
      </c>
      <c r="AM107" s="86">
        <f>[3]Sheet1!AT20</f>
        <v>14.893999999999998</v>
      </c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87"/>
      <c r="BC107" s="79"/>
      <c r="BD107" s="83">
        <f>[3]Sheet1!BJ20</f>
        <v>1887.76</v>
      </c>
      <c r="BE107" s="83">
        <f>[3]Sheet1!BK20</f>
        <v>1220.1400000000001</v>
      </c>
      <c r="BF107" s="83">
        <f>[3]Sheet1!BL20</f>
        <v>886.33</v>
      </c>
      <c r="BG107" s="83">
        <f>[3]Sheet1!BM20</f>
        <v>483.45</v>
      </c>
      <c r="BH107" s="83">
        <f>[3]Sheet1!BN20</f>
        <v>149.63999999999999</v>
      </c>
      <c r="BI107" s="83">
        <f>[3]Sheet1!BO20</f>
        <v>95.076480172800004</v>
      </c>
      <c r="BJ107" s="83">
        <f>[3]Sheet1!BP20</f>
        <v>95.076480172800004</v>
      </c>
      <c r="BK107" s="83">
        <f>[3]Sheet1!BQ20</f>
        <v>95.076480172800004</v>
      </c>
      <c r="BL107" s="83">
        <f>[3]Sheet1!BR20</f>
        <v>95.076480172800004</v>
      </c>
      <c r="BM107" s="83">
        <f>[3]Sheet1!BS20</f>
        <v>587.04999999999995</v>
      </c>
      <c r="BN107" s="83">
        <f>[3]Sheet1!BT20</f>
        <v>1312.23</v>
      </c>
      <c r="BO107" s="83">
        <f>[3]Sheet1!BU20</f>
        <v>1787.62</v>
      </c>
      <c r="BP107" s="88">
        <f>[3]Sheet1!BV20</f>
        <v>8694.5259206912015</v>
      </c>
      <c r="BQ107" s="89">
        <f t="shared" si="127"/>
        <v>724.54382672426675</v>
      </c>
    </row>
    <row r="108" spans="1:69" ht="14.25" customHeight="1" x14ac:dyDescent="0.25">
      <c r="A108" s="79">
        <v>107</v>
      </c>
      <c r="B108" s="79">
        <v>4</v>
      </c>
      <c r="C108" s="78">
        <f>[3]Sheet1!$H$13</f>
        <v>0</v>
      </c>
      <c r="D108" s="78">
        <f>[3]Sheet1!I21</f>
        <v>13</v>
      </c>
      <c r="E108" s="78">
        <f>[3]Sheet1!J21</f>
        <v>12</v>
      </c>
      <c r="F108" s="78">
        <f>[3]Sheet1!K21</f>
        <v>6</v>
      </c>
      <c r="G108" s="79">
        <f>[3]Sheet1!L21</f>
        <v>31</v>
      </c>
      <c r="H108" s="80">
        <f>[3]Sheet1!M21</f>
        <v>61.3</v>
      </c>
      <c r="I108" s="80">
        <f>[3]Sheet1!N21</f>
        <v>56</v>
      </c>
      <c r="J108" s="81">
        <f>[3]Sheet1!O21</f>
        <v>33.933928571428574</v>
      </c>
      <c r="K108" s="80">
        <f>[3]Sheet1!P21</f>
        <v>70.97</v>
      </c>
      <c r="L108" s="80">
        <f>[3]Sheet1!Q21</f>
        <v>29.03</v>
      </c>
      <c r="M108" s="79"/>
      <c r="N108" s="79"/>
      <c r="O108" s="79"/>
      <c r="P108" s="79"/>
      <c r="Q108" s="83">
        <f>[3]Sheet1!X21</f>
        <v>2394.54</v>
      </c>
      <c r="R108" s="82">
        <f t="shared" si="131"/>
        <v>74230.740000000005</v>
      </c>
      <c r="S108" s="79">
        <f>[3]Sheet1!Y21</f>
        <v>6.5</v>
      </c>
      <c r="T108" s="83">
        <f>[3]Sheet1!AA21</f>
        <v>2509.6999999999998</v>
      </c>
      <c r="U108" s="83">
        <f>[3]Sheet1!AB21</f>
        <v>1900.3</v>
      </c>
      <c r="V108" s="84">
        <f t="shared" si="130"/>
        <v>75.718213332270793</v>
      </c>
      <c r="W108" s="79">
        <f>[3]Sheet1!AD21</f>
        <v>1976</v>
      </c>
      <c r="X108" s="79"/>
      <c r="Y108" s="83">
        <f>[3]Sheet1!AG21</f>
        <v>60</v>
      </c>
      <c r="Z108" s="83">
        <f>[3]Sheet1!AH21</f>
        <v>10.261620000000001</v>
      </c>
      <c r="AA108" s="83">
        <f>[3]Sheet1!AI21</f>
        <v>9.1214399999999998</v>
      </c>
      <c r="AB108" s="83">
        <f>[3]Sheet1!AJ21</f>
        <v>9.1214399999999998</v>
      </c>
      <c r="AC108" s="83">
        <f>[3]Sheet1!AK21</f>
        <v>7.9812599999999998</v>
      </c>
      <c r="AD108" s="83">
        <f>[3]Sheet1!AL21</f>
        <v>7.9812599999999998</v>
      </c>
      <c r="AE108" s="83">
        <f>[3]Sheet1!AM21</f>
        <v>9.1214399999999998</v>
      </c>
      <c r="AF108" s="83">
        <f>[3]Sheet1!AN21</f>
        <v>10.261620000000001</v>
      </c>
      <c r="AG108" s="83">
        <f>[3]Sheet1!AO21</f>
        <v>10.261620000000001</v>
      </c>
      <c r="AH108" s="83">
        <f>[3]Sheet1!AP21</f>
        <v>9.1214399999999998</v>
      </c>
      <c r="AI108" s="83">
        <f>[3]Sheet1!AQ21</f>
        <v>7.9812599999999998</v>
      </c>
      <c r="AJ108" s="83">
        <f>[3]Sheet1!AR21</f>
        <v>9.1214399999999998</v>
      </c>
      <c r="AK108" s="83">
        <f>[3]Sheet1!AS21</f>
        <v>11.4018</v>
      </c>
      <c r="AL108" s="85">
        <f t="shared" si="128"/>
        <v>1.2163433333333333</v>
      </c>
      <c r="AM108" s="86">
        <f>[3]Sheet1!AT21</f>
        <v>114.018</v>
      </c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87"/>
      <c r="BC108" s="79"/>
      <c r="BD108" s="83">
        <f>[3]Sheet1!BJ21</f>
        <v>2550.3200000000002</v>
      </c>
      <c r="BE108" s="83">
        <f>[3]Sheet1!BK21</f>
        <v>2110.61</v>
      </c>
      <c r="BF108" s="83">
        <f>[3]Sheet1!BL21</f>
        <v>1459.1</v>
      </c>
      <c r="BG108" s="83">
        <f>[3]Sheet1!BM21</f>
        <v>950.33</v>
      </c>
      <c r="BH108" s="83">
        <f>[3]Sheet1!BN21</f>
        <v>228.6</v>
      </c>
      <c r="BI108" s="83">
        <f>[3]Sheet1!BO21</f>
        <v>95.076480172800004</v>
      </c>
      <c r="BJ108" s="83">
        <f>[3]Sheet1!BP21</f>
        <v>95.076480172800004</v>
      </c>
      <c r="BK108" s="83">
        <f>[3]Sheet1!BQ21</f>
        <v>95.076480172800004</v>
      </c>
      <c r="BL108" s="83">
        <f>[3]Sheet1!BR21</f>
        <v>95.076480172800004</v>
      </c>
      <c r="BM108" s="83">
        <f>[3]Sheet1!BS21</f>
        <v>1104.57</v>
      </c>
      <c r="BN108" s="83">
        <f>[3]Sheet1!BT21</f>
        <v>1969.03</v>
      </c>
      <c r="BO108" s="83">
        <f>[3]Sheet1!BU21</f>
        <v>2534.21</v>
      </c>
      <c r="BP108" s="88">
        <f>[3]Sheet1!BV21</f>
        <v>13287.075920691201</v>
      </c>
      <c r="BQ108" s="89">
        <f t="shared" si="127"/>
        <v>1107.2563267242667</v>
      </c>
    </row>
    <row r="109" spans="1:69" ht="14.25" customHeight="1" x14ac:dyDescent="0.25">
      <c r="A109" s="79">
        <v>108</v>
      </c>
      <c r="B109" s="79">
        <v>4</v>
      </c>
      <c r="C109" s="78">
        <f>[3]Sheet1!$H$13</f>
        <v>0</v>
      </c>
      <c r="D109" s="78">
        <f>[3]Sheet1!I22</f>
        <v>4</v>
      </c>
      <c r="E109" s="78">
        <f>[3]Sheet1!J22</f>
        <v>0</v>
      </c>
      <c r="F109" s="78">
        <f>[3]Sheet1!K22</f>
        <v>0</v>
      </c>
      <c r="G109" s="79">
        <f>[3]Sheet1!L22</f>
        <v>4</v>
      </c>
      <c r="H109" s="80">
        <f>[3]Sheet1!M22</f>
        <v>79.98</v>
      </c>
      <c r="I109" s="80">
        <f>[3]Sheet1!N22</f>
        <v>4</v>
      </c>
      <c r="J109" s="81">
        <f>[3]Sheet1!O22</f>
        <v>79.98</v>
      </c>
      <c r="K109" s="80">
        <f>[3]Sheet1!P22</f>
        <v>100</v>
      </c>
      <c r="L109" s="80">
        <f>[3]Sheet1!Q22</f>
        <v>0</v>
      </c>
      <c r="M109" s="79"/>
      <c r="N109" s="79"/>
      <c r="O109" s="79"/>
      <c r="P109" s="79"/>
      <c r="Q109" s="83">
        <f>[3]Sheet1!X22</f>
        <v>2006.24</v>
      </c>
      <c r="R109" s="82">
        <f t="shared" si="131"/>
        <v>8024.96</v>
      </c>
      <c r="S109" s="79">
        <f>[3]Sheet1!Y22</f>
        <v>0</v>
      </c>
      <c r="T109" s="83">
        <f>[3]Sheet1!AA22</f>
        <v>727.9</v>
      </c>
      <c r="U109" s="83">
        <f>[3]Sheet1!AB22</f>
        <v>319.92</v>
      </c>
      <c r="V109" s="84">
        <f t="shared" si="130"/>
        <v>43.951092182992177</v>
      </c>
      <c r="W109" s="79">
        <f>[3]Sheet1!AD22</f>
        <v>1954</v>
      </c>
      <c r="X109" s="79">
        <f>[3]Sheet1!AE22</f>
        <v>2006</v>
      </c>
      <c r="Y109" s="83">
        <f>[3]Sheet1!AG22</f>
        <v>55</v>
      </c>
      <c r="Z109" s="83">
        <f>[3]Sheet1!AH22</f>
        <v>1.583604</v>
      </c>
      <c r="AA109" s="83">
        <f>[3]Sheet1!AI22</f>
        <v>1.407648</v>
      </c>
      <c r="AB109" s="83">
        <f>[3]Sheet1!AJ22</f>
        <v>1.407648</v>
      </c>
      <c r="AC109" s="83">
        <f>[3]Sheet1!AK22</f>
        <v>1.231692</v>
      </c>
      <c r="AD109" s="83">
        <f>[3]Sheet1!AL22</f>
        <v>1.231692</v>
      </c>
      <c r="AE109" s="83">
        <f>[3]Sheet1!AM22</f>
        <v>1.407648</v>
      </c>
      <c r="AF109" s="83">
        <f>[3]Sheet1!AN22</f>
        <v>1.583604</v>
      </c>
      <c r="AG109" s="83">
        <f>[3]Sheet1!AO22</f>
        <v>1.583604</v>
      </c>
      <c r="AH109" s="83">
        <f>[3]Sheet1!AP22</f>
        <v>1.407648</v>
      </c>
      <c r="AI109" s="83">
        <f>[3]Sheet1!AQ22</f>
        <v>1.231692</v>
      </c>
      <c r="AJ109" s="83">
        <f>[3]Sheet1!AR22</f>
        <v>1.407648</v>
      </c>
      <c r="AK109" s="83">
        <f>[3]Sheet1!AS22</f>
        <v>1.75956</v>
      </c>
      <c r="AL109" s="85">
        <f t="shared" si="128"/>
        <v>9.3114699999999981</v>
      </c>
      <c r="AM109" s="86">
        <f>[3]Sheet1!AT22</f>
        <v>17.595600000000001</v>
      </c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87"/>
      <c r="BC109" s="79"/>
      <c r="BD109" s="83">
        <f>[3]Sheet1!BJ22</f>
        <v>773.52</v>
      </c>
      <c r="BE109" s="83">
        <f>[3]Sheet1!BK22</f>
        <v>609.84</v>
      </c>
      <c r="BF109" s="83">
        <f>[3]Sheet1!BL22</f>
        <v>453.18</v>
      </c>
      <c r="BG109" s="83">
        <f>[3]Sheet1!BM22</f>
        <v>273.61</v>
      </c>
      <c r="BH109" s="83">
        <f>[3]Sheet1!BN22</f>
        <v>113.03</v>
      </c>
      <c r="BI109" s="83">
        <f>[3]Sheet1!BO22</f>
        <v>95.076480172800004</v>
      </c>
      <c r="BJ109" s="83">
        <f>[3]Sheet1!BP22</f>
        <v>95.076480172800004</v>
      </c>
      <c r="BK109" s="83">
        <f>[3]Sheet1!BQ22</f>
        <v>95.076480172800004</v>
      </c>
      <c r="BL109" s="83">
        <f>[3]Sheet1!BR22</f>
        <v>95.076480172800004</v>
      </c>
      <c r="BM109" s="83">
        <f>[3]Sheet1!BS22</f>
        <v>261.41000000000003</v>
      </c>
      <c r="BN109" s="83">
        <f>[3]Sheet1!BT22</f>
        <v>517.98</v>
      </c>
      <c r="BO109" s="83">
        <f>[3]Sheet1!BU22</f>
        <v>780.54</v>
      </c>
      <c r="BP109" s="88">
        <f>[3]Sheet1!BV22</f>
        <v>4163.4159206912009</v>
      </c>
      <c r="BQ109" s="89">
        <f t="shared" si="127"/>
        <v>346.95132672426672</v>
      </c>
    </row>
    <row r="110" spans="1:69" ht="14.25" customHeight="1" x14ac:dyDescent="0.25">
      <c r="A110" s="79">
        <v>109</v>
      </c>
      <c r="B110" s="79">
        <v>4</v>
      </c>
      <c r="C110" s="78">
        <f>[3]Sheet1!$H$13</f>
        <v>0</v>
      </c>
      <c r="D110" s="78">
        <f>[3]Sheet1!I23</f>
        <v>1</v>
      </c>
      <c r="E110" s="78">
        <f>[3]Sheet1!J23</f>
        <v>1</v>
      </c>
      <c r="F110" s="78">
        <f>[3]Sheet1!K23</f>
        <v>2</v>
      </c>
      <c r="G110" s="79">
        <f>[3]Sheet1!L23</f>
        <v>4</v>
      </c>
      <c r="H110" s="80">
        <f>[3]Sheet1!M23</f>
        <v>70.75</v>
      </c>
      <c r="I110" s="80">
        <f>[3]Sheet1!N23</f>
        <v>6</v>
      </c>
      <c r="J110" s="81">
        <f>[3]Sheet1!O23</f>
        <v>47.166666666666664</v>
      </c>
      <c r="K110" s="80">
        <f>[3]Sheet1!P23</f>
        <v>50</v>
      </c>
      <c r="L110" s="80">
        <f>[3]Sheet1!Q23</f>
        <v>50</v>
      </c>
      <c r="M110" s="79"/>
      <c r="N110" s="79"/>
      <c r="O110" s="79"/>
      <c r="P110" s="79"/>
      <c r="Q110" s="83">
        <f>[3]Sheet1!X23</f>
        <v>3009.36</v>
      </c>
      <c r="R110" s="82">
        <f t="shared" si="131"/>
        <v>12037.44</v>
      </c>
      <c r="S110" s="79">
        <f>[3]Sheet1!Y23</f>
        <v>0</v>
      </c>
      <c r="T110" s="83">
        <f>[3]Sheet1!AA23</f>
        <v>721.4</v>
      </c>
      <c r="U110" s="83">
        <f>[3]Sheet1!AB23</f>
        <v>283</v>
      </c>
      <c r="V110" s="84">
        <f t="shared" si="130"/>
        <v>39.229276406986422</v>
      </c>
      <c r="W110" s="79">
        <f>[3]Sheet1!AD23</f>
        <v>1954</v>
      </c>
      <c r="X110" s="79"/>
      <c r="Y110" s="83">
        <f>[3]Sheet1!AG23</f>
        <v>55</v>
      </c>
      <c r="Z110" s="83">
        <f>[3]Sheet1!AH23</f>
        <v>1.4008499999999999</v>
      </c>
      <c r="AA110" s="83">
        <f>[3]Sheet1!AI23</f>
        <v>1.2451999999999999</v>
      </c>
      <c r="AB110" s="83">
        <f>[3]Sheet1!AJ23</f>
        <v>1.2451999999999999</v>
      </c>
      <c r="AC110" s="83">
        <f>[3]Sheet1!AK23</f>
        <v>1.0895499999999998</v>
      </c>
      <c r="AD110" s="83">
        <f>[3]Sheet1!AL23</f>
        <v>1.0895499999999998</v>
      </c>
      <c r="AE110" s="83">
        <f>[3]Sheet1!AM23</f>
        <v>1.2451999999999999</v>
      </c>
      <c r="AF110" s="83">
        <f>[3]Sheet1!AN23</f>
        <v>1.4008499999999999</v>
      </c>
      <c r="AG110" s="83">
        <f>[3]Sheet1!AO23</f>
        <v>1.4008499999999999</v>
      </c>
      <c r="AH110" s="83">
        <f>[3]Sheet1!AP23</f>
        <v>1.2451999999999999</v>
      </c>
      <c r="AI110" s="83">
        <f>[3]Sheet1!AQ23</f>
        <v>1.0895499999999998</v>
      </c>
      <c r="AJ110" s="83">
        <f>[3]Sheet1!AR23</f>
        <v>1.2451999999999999</v>
      </c>
      <c r="AK110" s="83">
        <f>[3]Sheet1!AS23</f>
        <v>1.5564999999999998</v>
      </c>
      <c r="AL110" s="85">
        <f t="shared" si="128"/>
        <v>1.436974</v>
      </c>
      <c r="AM110" s="86">
        <f>[3]Sheet1!AT23</f>
        <v>15.565</v>
      </c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87"/>
      <c r="BC110" s="79"/>
      <c r="BD110" s="83">
        <f>[3]Sheet1!BJ23</f>
        <v>822.44</v>
      </c>
      <c r="BE110" s="83">
        <f>[3]Sheet1!BK23</f>
        <v>717.12</v>
      </c>
      <c r="BF110" s="83">
        <f>[3]Sheet1!BL23</f>
        <v>512.23</v>
      </c>
      <c r="BG110" s="83">
        <f>[3]Sheet1!BM23</f>
        <v>314.58999999999997</v>
      </c>
      <c r="BH110" s="83">
        <f>[3]Sheet1!BN23</f>
        <v>120.52</v>
      </c>
      <c r="BI110" s="83">
        <f>[3]Sheet1!BO23</f>
        <v>95.076480172800004</v>
      </c>
      <c r="BJ110" s="83">
        <f>[3]Sheet1!BP23</f>
        <v>95.076480172800004</v>
      </c>
      <c r="BK110" s="83">
        <f>[3]Sheet1!BQ23</f>
        <v>95.076480172800004</v>
      </c>
      <c r="BL110" s="83">
        <f>[3]Sheet1!BR23</f>
        <v>95.076480172800004</v>
      </c>
      <c r="BM110" s="83">
        <f>[3]Sheet1!BS23</f>
        <v>312.17</v>
      </c>
      <c r="BN110" s="83">
        <f>[3]Sheet1!BT23</f>
        <v>579.22</v>
      </c>
      <c r="BO110" s="83">
        <f>[3]Sheet1!BU23</f>
        <v>812.77</v>
      </c>
      <c r="BP110" s="88">
        <f>[3]Sheet1!BV23</f>
        <v>4571.3659206911998</v>
      </c>
      <c r="BQ110" s="89">
        <f t="shared" si="127"/>
        <v>380.9471600576</v>
      </c>
    </row>
    <row r="111" spans="1:69" ht="14.25" customHeight="1" x14ac:dyDescent="0.25">
      <c r="A111" s="79">
        <v>110</v>
      </c>
      <c r="B111" s="79">
        <v>4</v>
      </c>
      <c r="C111" s="78">
        <f>[3]Sheet1!$H$13</f>
        <v>0</v>
      </c>
      <c r="D111" s="78">
        <f>[3]Sheet1!I24</f>
        <v>4</v>
      </c>
      <c r="E111" s="78">
        <f>[3]Sheet1!J24</f>
        <v>0</v>
      </c>
      <c r="F111" s="78">
        <f>[3]Sheet1!K24</f>
        <v>0</v>
      </c>
      <c r="G111" s="79">
        <f>[3]Sheet1!L24</f>
        <v>4</v>
      </c>
      <c r="H111" s="80">
        <f>[3]Sheet1!M24</f>
        <v>71.73</v>
      </c>
      <c r="I111" s="80">
        <f>[3]Sheet1!N24</f>
        <v>4</v>
      </c>
      <c r="J111" s="81">
        <f>[3]Sheet1!O24</f>
        <v>71.73</v>
      </c>
      <c r="K111" s="80">
        <f>[3]Sheet1!P24</f>
        <v>100</v>
      </c>
      <c r="L111" s="80">
        <f>[3]Sheet1!Q24</f>
        <v>0</v>
      </c>
      <c r="M111" s="79"/>
      <c r="N111" s="79"/>
      <c r="O111" s="79"/>
      <c r="P111" s="79"/>
      <c r="Q111" s="83">
        <f>[3]Sheet1!X24</f>
        <v>2006.24</v>
      </c>
      <c r="R111" s="82">
        <f t="shared" si="131"/>
        <v>8024.96</v>
      </c>
      <c r="S111" s="79">
        <f>[3]Sheet1!Y24</f>
        <v>0</v>
      </c>
      <c r="T111" s="83">
        <f>[3]Sheet1!AA24</f>
        <v>937.2</v>
      </c>
      <c r="U111" s="83">
        <f>[3]Sheet1!AB24</f>
        <v>286.92</v>
      </c>
      <c r="V111" s="84">
        <f t="shared" si="130"/>
        <v>30.614596670934702</v>
      </c>
      <c r="W111" s="79">
        <f>[3]Sheet1!AD24</f>
        <v>1954</v>
      </c>
      <c r="X111" s="79"/>
      <c r="Y111" s="83">
        <f>[3]Sheet1!AG24</f>
        <v>55</v>
      </c>
      <c r="Z111" s="83">
        <f>[3]Sheet1!AH24</f>
        <v>1.4202539999999999</v>
      </c>
      <c r="AA111" s="83">
        <f>[3]Sheet1!AI24</f>
        <v>1.262448</v>
      </c>
      <c r="AB111" s="83">
        <f>[3]Sheet1!AJ24</f>
        <v>1.262448</v>
      </c>
      <c r="AC111" s="83">
        <f>[3]Sheet1!AK24</f>
        <v>1.1046420000000001</v>
      </c>
      <c r="AD111" s="83">
        <f>[3]Sheet1!AL24</f>
        <v>1.1046420000000001</v>
      </c>
      <c r="AE111" s="83">
        <f>[3]Sheet1!AM24</f>
        <v>1.262448</v>
      </c>
      <c r="AF111" s="83">
        <f>[3]Sheet1!AN24</f>
        <v>1.4202539999999999</v>
      </c>
      <c r="AG111" s="83">
        <f>[3]Sheet1!AO24</f>
        <v>1.4202539999999999</v>
      </c>
      <c r="AH111" s="83">
        <f>[3]Sheet1!AP24</f>
        <v>1.262448</v>
      </c>
      <c r="AI111" s="83">
        <f>[3]Sheet1!AQ24</f>
        <v>1.1046420000000001</v>
      </c>
      <c r="AJ111" s="83">
        <f>[3]Sheet1!AR24</f>
        <v>1.262448</v>
      </c>
      <c r="AK111" s="83">
        <f>[3]Sheet1!AS24</f>
        <v>1.57806</v>
      </c>
      <c r="AL111" s="85">
        <f t="shared" si="128"/>
        <v>1.2711416666666666</v>
      </c>
      <c r="AM111" s="86">
        <f>[3]Sheet1!AT24</f>
        <v>15.7806</v>
      </c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87"/>
      <c r="BC111" s="79"/>
      <c r="BD111" s="83">
        <f>[3]Sheet1!BJ24</f>
        <v>841.7803350864001</v>
      </c>
      <c r="BE111" s="83">
        <f>[3]Sheet1!BK24</f>
        <v>588.54372508640006</v>
      </c>
      <c r="BF111" s="83">
        <f>[3]Sheet1!BL24</f>
        <v>467.68079758639999</v>
      </c>
      <c r="BG111" s="83">
        <f>[3]Sheet1!BM24</f>
        <v>204.08450808640004</v>
      </c>
      <c r="BH111" s="83">
        <f>[3]Sheet1!BN24</f>
        <v>47.538240086400002</v>
      </c>
      <c r="BI111" s="83">
        <f>[3]Sheet1!BO24</f>
        <v>47.538240086400002</v>
      </c>
      <c r="BJ111" s="83">
        <f>[3]Sheet1!BP24</f>
        <v>47.538240086400002</v>
      </c>
      <c r="BK111" s="83">
        <f>[3]Sheet1!BQ24</f>
        <v>47.538240086400002</v>
      </c>
      <c r="BL111" s="83">
        <f>[3]Sheet1!BR24</f>
        <v>47.538240086400002</v>
      </c>
      <c r="BM111" s="83">
        <f>[3]Sheet1!BS24</f>
        <v>227.10601808640001</v>
      </c>
      <c r="BN111" s="83">
        <f>[3]Sheet1!BT24</f>
        <v>634.58674508640001</v>
      </c>
      <c r="BO111" s="83">
        <f>[3]Sheet1!BU24</f>
        <v>867.10399608640012</v>
      </c>
      <c r="BP111" s="88">
        <f>[3]Sheet1!BV24</f>
        <v>4068.5773255368003</v>
      </c>
      <c r="BQ111" s="89">
        <f t="shared" si="127"/>
        <v>339.04811046140003</v>
      </c>
    </row>
    <row r="112" spans="1:69" ht="14.25" customHeight="1" x14ac:dyDescent="0.25">
      <c r="A112" s="79">
        <v>111</v>
      </c>
      <c r="B112" s="79">
        <v>4</v>
      </c>
      <c r="C112" s="78">
        <f>[3]Sheet1!$H$13</f>
        <v>0</v>
      </c>
      <c r="D112" s="78">
        <f>[3]Sheet1!I25</f>
        <v>4</v>
      </c>
      <c r="E112" s="78">
        <f>[3]Sheet1!J25</f>
        <v>0</v>
      </c>
      <c r="F112" s="78">
        <f>[3]Sheet1!K25</f>
        <v>0</v>
      </c>
      <c r="G112" s="79">
        <f>[3]Sheet1!L25</f>
        <v>4</v>
      </c>
      <c r="H112" s="80">
        <f>[3]Sheet1!M25</f>
        <v>68.88</v>
      </c>
      <c r="I112" s="80">
        <f>[3]Sheet1!N25</f>
        <v>4</v>
      </c>
      <c r="J112" s="81">
        <f>[3]Sheet1!O25</f>
        <v>68.88</v>
      </c>
      <c r="K112" s="80">
        <f>[3]Sheet1!P25</f>
        <v>100</v>
      </c>
      <c r="L112" s="80">
        <f>[3]Sheet1!Q25</f>
        <v>0</v>
      </c>
      <c r="M112" s="79"/>
      <c r="N112" s="79"/>
      <c r="O112" s="79"/>
      <c r="P112" s="79"/>
      <c r="Q112" s="83">
        <f>[3]Sheet1!X25</f>
        <v>2006.24</v>
      </c>
      <c r="R112" s="82">
        <f>Q112*G112</f>
        <v>8024.96</v>
      </c>
      <c r="S112" s="79">
        <f>[3]Sheet1!Y25</f>
        <v>0</v>
      </c>
      <c r="T112" s="83">
        <f>[3]Sheet1!AA25</f>
        <v>721.4</v>
      </c>
      <c r="U112" s="83">
        <f>[3]Sheet1!AB25</f>
        <v>275.52</v>
      </c>
      <c r="V112" s="84">
        <f t="shared" si="130"/>
        <v>38.19240365955087</v>
      </c>
      <c r="W112" s="79">
        <f>[3]Sheet1!AD25</f>
        <v>1953</v>
      </c>
      <c r="X112" s="79"/>
      <c r="Y112" s="83">
        <f>[3]Sheet1!AG25</f>
        <v>55</v>
      </c>
      <c r="Z112" s="83">
        <f>[3]Sheet1!AH25</f>
        <v>1.3638240000000001</v>
      </c>
      <c r="AA112" s="83">
        <f>[3]Sheet1!AI25</f>
        <v>1.212288</v>
      </c>
      <c r="AB112" s="83">
        <f>[3]Sheet1!AJ25</f>
        <v>1.212288</v>
      </c>
      <c r="AC112" s="83">
        <f>[3]Sheet1!AK25</f>
        <v>1.0607519999999999</v>
      </c>
      <c r="AD112" s="83">
        <f>[3]Sheet1!AL25</f>
        <v>1.0607519999999999</v>
      </c>
      <c r="AE112" s="83">
        <f>[3]Sheet1!AM25</f>
        <v>1.212288</v>
      </c>
      <c r="AF112" s="83">
        <f>[3]Sheet1!AN25</f>
        <v>1.3638240000000001</v>
      </c>
      <c r="AG112" s="83">
        <f>[3]Sheet1!AO25</f>
        <v>1.3638240000000001</v>
      </c>
      <c r="AH112" s="83">
        <f>[3]Sheet1!AP25</f>
        <v>1.212288</v>
      </c>
      <c r="AI112" s="83">
        <f>[3]Sheet1!AQ25</f>
        <v>1.0607519999999999</v>
      </c>
      <c r="AJ112" s="83">
        <f>[3]Sheet1!AR25</f>
        <v>1.212288</v>
      </c>
      <c r="AK112" s="83">
        <f>[3]Sheet1!AS25</f>
        <v>1.51536</v>
      </c>
      <c r="AL112" s="85">
        <f t="shared" si="128"/>
        <v>1.2887490000000001</v>
      </c>
      <c r="AM112" s="86">
        <f>[3]Sheet1!AT25</f>
        <v>15.153599999999999</v>
      </c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87"/>
      <c r="BC112" s="79"/>
      <c r="BD112" s="83">
        <f>[3]Sheet1!BJ25</f>
        <v>551.25</v>
      </c>
      <c r="BE112" s="83">
        <f>[3]Sheet1!BK25</f>
        <v>498.3</v>
      </c>
      <c r="BF112" s="83">
        <f>[3]Sheet1!BL25</f>
        <v>360.86</v>
      </c>
      <c r="BG112" s="83">
        <f>[3]Sheet1!BM25</f>
        <v>227.8</v>
      </c>
      <c r="BH112" s="83">
        <f>[3]Sheet1!BN25</f>
        <v>110.27</v>
      </c>
      <c r="BI112" s="83">
        <f>[3]Sheet1!BO25</f>
        <v>95.076480172800004</v>
      </c>
      <c r="BJ112" s="83">
        <f>[3]Sheet1!BP25</f>
        <v>95.076480172800004</v>
      </c>
      <c r="BK112" s="83">
        <f>[3]Sheet1!BQ25</f>
        <v>95.076480172800004</v>
      </c>
      <c r="BL112" s="83">
        <f>[3]Sheet1!BR25</f>
        <v>95.076480172800004</v>
      </c>
      <c r="BM112" s="83">
        <f>[3]Sheet1!BS25</f>
        <v>213.52</v>
      </c>
      <c r="BN112" s="83">
        <f>[3]Sheet1!BT25</f>
        <v>440.4</v>
      </c>
      <c r="BO112" s="83">
        <f>[3]Sheet1!BU25</f>
        <v>622.73</v>
      </c>
      <c r="BP112" s="88">
        <f>[3]Sheet1!BV25</f>
        <v>3405.4359206912</v>
      </c>
      <c r="BQ112" s="89">
        <f t="shared" si="127"/>
        <v>283.78632672426664</v>
      </c>
    </row>
    <row r="113" spans="1:69" ht="14.25" customHeight="1" x14ac:dyDescent="0.25">
      <c r="A113" s="79">
        <v>112</v>
      </c>
      <c r="B113" s="79">
        <v>4</v>
      </c>
      <c r="C113" s="78">
        <f>[3]Sheet1!$H$13</f>
        <v>0</v>
      </c>
      <c r="D113" s="78">
        <f>[3]Sheet1!I26</f>
        <v>4</v>
      </c>
      <c r="E113" s="78">
        <f>[3]Sheet1!J26</f>
        <v>0</v>
      </c>
      <c r="F113" s="78">
        <f>[3]Sheet1!K26</f>
        <v>0</v>
      </c>
      <c r="G113" s="79">
        <f>[3]Sheet1!L26</f>
        <v>4</v>
      </c>
      <c r="H113" s="80">
        <f>[3]Sheet1!M26</f>
        <v>78.77</v>
      </c>
      <c r="I113" s="80">
        <f>[3]Sheet1!N26</f>
        <v>4</v>
      </c>
      <c r="J113" s="81">
        <f>[3]Sheet1!O26</f>
        <v>78.77</v>
      </c>
      <c r="K113" s="80">
        <f>[3]Sheet1!P26</f>
        <v>100</v>
      </c>
      <c r="L113" s="80">
        <f>[3]Sheet1!Q26</f>
        <v>0</v>
      </c>
      <c r="M113" s="79"/>
      <c r="N113" s="79"/>
      <c r="O113" s="79"/>
      <c r="P113" s="79"/>
      <c r="Q113" s="83">
        <f>[3]Sheet1!X26</f>
        <v>2006.24</v>
      </c>
      <c r="R113" s="82">
        <f t="shared" si="131"/>
        <v>8024.96</v>
      </c>
      <c r="S113" s="79">
        <f>[3]Sheet1!Y26</f>
        <v>0</v>
      </c>
      <c r="T113" s="83">
        <f>[3]Sheet1!AA26</f>
        <v>1294.5999999999999</v>
      </c>
      <c r="U113" s="83">
        <f>[3]Sheet1!AB26</f>
        <v>315.08</v>
      </c>
      <c r="V113" s="84">
        <f t="shared" si="130"/>
        <v>24.338019465471959</v>
      </c>
      <c r="W113" s="79">
        <f>[3]Sheet1!AD26</f>
        <v>1952</v>
      </c>
      <c r="X113" s="79"/>
      <c r="Y113" s="83">
        <f>[3]Sheet1!AG26</f>
        <v>55</v>
      </c>
      <c r="Z113" s="83">
        <f>[3]Sheet1!AH26</f>
        <v>1.5596459999999994</v>
      </c>
      <c r="AA113" s="83">
        <f>[3]Sheet1!AI26</f>
        <v>1.3863519999999996</v>
      </c>
      <c r="AB113" s="83">
        <f>[3]Sheet1!AJ26</f>
        <v>1.3863519999999996</v>
      </c>
      <c r="AC113" s="83">
        <f>[3]Sheet1!AK26</f>
        <v>1.2130579999999997</v>
      </c>
      <c r="AD113" s="83">
        <f>[3]Sheet1!AL26</f>
        <v>1.2130579999999997</v>
      </c>
      <c r="AE113" s="83">
        <f>[3]Sheet1!AM26</f>
        <v>1.3863519999999996</v>
      </c>
      <c r="AF113" s="83">
        <f>[3]Sheet1!AN26</f>
        <v>1.5596459999999994</v>
      </c>
      <c r="AG113" s="83">
        <f>[3]Sheet1!AO26</f>
        <v>1.5596459999999994</v>
      </c>
      <c r="AH113" s="83">
        <f>[3]Sheet1!AP26</f>
        <v>1.3863519999999996</v>
      </c>
      <c r="AI113" s="83">
        <f>[3]Sheet1!AQ26</f>
        <v>1.2130579999999997</v>
      </c>
      <c r="AJ113" s="83">
        <f>[3]Sheet1!AR26</f>
        <v>1.3863519999999996</v>
      </c>
      <c r="AK113" s="83">
        <f>[3]Sheet1!AS26</f>
        <v>1.7329399999999995</v>
      </c>
      <c r="AL113" s="85">
        <f t="shared" si="128"/>
        <v>1.2375440000000002</v>
      </c>
      <c r="AM113" s="86">
        <f>[3]Sheet1!AT26</f>
        <v>17.329399999999996</v>
      </c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87"/>
      <c r="BC113" s="79"/>
      <c r="BD113" s="83">
        <f>[3]Sheet1!BJ26</f>
        <v>759.36</v>
      </c>
      <c r="BE113" s="83">
        <f>[3]Sheet1!BK26</f>
        <v>751.3</v>
      </c>
      <c r="BF113" s="83">
        <f>[3]Sheet1!BL26</f>
        <v>575.07000000000005</v>
      </c>
      <c r="BG113" s="83">
        <f>[3]Sheet1!BM26</f>
        <v>446.15</v>
      </c>
      <c r="BH113" s="83">
        <f>[3]Sheet1!BN26</f>
        <v>162.76</v>
      </c>
      <c r="BI113" s="83">
        <f>[3]Sheet1!BO26</f>
        <v>95.076480172800004</v>
      </c>
      <c r="BJ113" s="83">
        <f>[3]Sheet1!BP26</f>
        <v>95.076480172800004</v>
      </c>
      <c r="BK113" s="83">
        <f>[3]Sheet1!BQ26</f>
        <v>95.076480172800004</v>
      </c>
      <c r="BL113" s="83">
        <f>[3]Sheet1!BR26</f>
        <v>95.076480172800004</v>
      </c>
      <c r="BM113" s="83">
        <f>[3]Sheet1!BS26</f>
        <v>451.79</v>
      </c>
      <c r="BN113" s="83">
        <f>[3]Sheet1!BT26</f>
        <v>632.63</v>
      </c>
      <c r="BO113" s="83">
        <f>[3]Sheet1!BU26</f>
        <v>791.94</v>
      </c>
      <c r="BP113" s="88">
        <f>[3]Sheet1!BV26</f>
        <v>4951.3059206912003</v>
      </c>
      <c r="BQ113" s="89">
        <f t="shared" si="127"/>
        <v>412.60882672426669</v>
      </c>
    </row>
    <row r="114" spans="1:69" ht="14.25" customHeight="1" x14ac:dyDescent="0.25">
      <c r="A114" s="79">
        <v>113</v>
      </c>
      <c r="B114" s="79">
        <v>4</v>
      </c>
      <c r="C114" s="78">
        <f>[3]Sheet1!$H$13</f>
        <v>0</v>
      </c>
      <c r="D114" s="78">
        <f>[3]Sheet1!I27</f>
        <v>2</v>
      </c>
      <c r="E114" s="78">
        <f>[3]Sheet1!J27</f>
        <v>1</v>
      </c>
      <c r="F114" s="78">
        <f>[3]Sheet1!K27</f>
        <v>1</v>
      </c>
      <c r="G114" s="79">
        <f>[3]Sheet1!L27</f>
        <v>4</v>
      </c>
      <c r="H114" s="80">
        <f>[3]Sheet1!M27</f>
        <v>64.150000000000006</v>
      </c>
      <c r="I114" s="80">
        <f>[3]Sheet1!N27</f>
        <v>8</v>
      </c>
      <c r="J114" s="81">
        <f>[3]Sheet1!O27</f>
        <v>32.075000000000003</v>
      </c>
      <c r="K114" s="80">
        <f>[3]Sheet1!P27</f>
        <v>75</v>
      </c>
      <c r="L114" s="80">
        <f>[3]Sheet1!Q27</f>
        <v>25</v>
      </c>
      <c r="M114" s="79"/>
      <c r="N114" s="79"/>
      <c r="O114" s="79"/>
      <c r="P114" s="79"/>
      <c r="Q114" s="83">
        <f>[3]Sheet1!X27</f>
        <v>2507.8000000000002</v>
      </c>
      <c r="R114" s="82">
        <f t="shared" si="131"/>
        <v>10031.200000000001</v>
      </c>
      <c r="S114" s="79">
        <f>[3]Sheet1!Y27</f>
        <v>0</v>
      </c>
      <c r="T114" s="83">
        <f>[3]Sheet1!AA27</f>
        <v>687.2</v>
      </c>
      <c r="U114" s="83">
        <f>[3]Sheet1!AB27</f>
        <v>256.60000000000002</v>
      </c>
      <c r="V114" s="84">
        <f t="shared" si="130"/>
        <v>37.33993015133877</v>
      </c>
      <c r="W114" s="79">
        <f>[3]Sheet1!AD27</f>
        <v>1954</v>
      </c>
      <c r="X114" s="79"/>
      <c r="Y114" s="83">
        <f>[3]Sheet1!AG27</f>
        <v>55</v>
      </c>
      <c r="Z114" s="83">
        <f>[3]Sheet1!AH27</f>
        <v>1.27017</v>
      </c>
      <c r="AA114" s="83">
        <f>[3]Sheet1!AI27</f>
        <v>1.12904</v>
      </c>
      <c r="AB114" s="83">
        <f>[3]Sheet1!AJ27</f>
        <v>1.12904</v>
      </c>
      <c r="AC114" s="83">
        <f>[3]Sheet1!AK27</f>
        <v>0.98791000000000007</v>
      </c>
      <c r="AD114" s="83">
        <f>[3]Sheet1!AL27</f>
        <v>0.98791000000000007</v>
      </c>
      <c r="AE114" s="83">
        <f>[3]Sheet1!AM27</f>
        <v>1.12904</v>
      </c>
      <c r="AF114" s="83">
        <f>[3]Sheet1!AN27</f>
        <v>1.27017</v>
      </c>
      <c r="AG114" s="83">
        <f>[3]Sheet1!AO27</f>
        <v>1.27017</v>
      </c>
      <c r="AH114" s="83">
        <f>[3]Sheet1!AP27</f>
        <v>1.12904</v>
      </c>
      <c r="AI114" s="83">
        <f>[3]Sheet1!AQ27</f>
        <v>0.98791000000000007</v>
      </c>
      <c r="AJ114" s="83">
        <f>[3]Sheet1!AR27</f>
        <v>1.12904</v>
      </c>
      <c r="AK114" s="83">
        <f>[3]Sheet1!AS27</f>
        <v>1.4113</v>
      </c>
      <c r="AL114" s="85">
        <f t="shared" si="128"/>
        <v>1.4152343333333326</v>
      </c>
      <c r="AM114" s="86">
        <f>[3]Sheet1!AT27</f>
        <v>14.113000000000001</v>
      </c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87"/>
      <c r="BC114" s="79"/>
      <c r="BD114" s="83">
        <f>[3]Sheet1!BJ27</f>
        <v>729.22</v>
      </c>
      <c r="BE114" s="83">
        <f>[3]Sheet1!BK27</f>
        <v>577.51</v>
      </c>
      <c r="BF114" s="83">
        <f>[3]Sheet1!BL27</f>
        <v>391.61</v>
      </c>
      <c r="BG114" s="83">
        <f>[3]Sheet1!BM27</f>
        <v>227</v>
      </c>
      <c r="BH114" s="83">
        <f>[3]Sheet1!BN27</f>
        <v>98.54</v>
      </c>
      <c r="BI114" s="83">
        <f>[3]Sheet1!BO27</f>
        <v>84.731370931200004</v>
      </c>
      <c r="BJ114" s="83">
        <f>[3]Sheet1!BP27</f>
        <v>84.731370931200004</v>
      </c>
      <c r="BK114" s="83">
        <f>[3]Sheet1!BQ27</f>
        <v>84.731370931200004</v>
      </c>
      <c r="BL114" s="83">
        <f>[3]Sheet1!BR27</f>
        <v>84.731370931200004</v>
      </c>
      <c r="BM114" s="83">
        <f>[3]Sheet1!BS27</f>
        <v>248.64</v>
      </c>
      <c r="BN114" s="83">
        <f>[3]Sheet1!BT27</f>
        <v>569.22</v>
      </c>
      <c r="BO114" s="83">
        <f>[3]Sheet1!BU27</f>
        <v>883.58</v>
      </c>
      <c r="BP114" s="88">
        <f>[3]Sheet1!BV27</f>
        <v>4064.2454837248006</v>
      </c>
      <c r="BQ114" s="89">
        <f t="shared" si="127"/>
        <v>338.6871236437334</v>
      </c>
    </row>
    <row r="115" spans="1:69" ht="14.25" customHeight="1" x14ac:dyDescent="0.25">
      <c r="A115" s="79">
        <v>114</v>
      </c>
      <c r="B115" s="79">
        <v>4</v>
      </c>
      <c r="C115" s="78">
        <f>[3]Sheet1!$H$13</f>
        <v>0</v>
      </c>
      <c r="D115" s="78">
        <f>[3]Sheet1!I28</f>
        <v>3</v>
      </c>
      <c r="E115" s="78">
        <f>[3]Sheet1!J28</f>
        <v>0</v>
      </c>
      <c r="F115" s="78">
        <f>[3]Sheet1!K28</f>
        <v>1</v>
      </c>
      <c r="G115" s="79">
        <f>[3]Sheet1!L28</f>
        <v>4</v>
      </c>
      <c r="H115" s="80">
        <f>[3]Sheet1!M28</f>
        <v>68.55</v>
      </c>
      <c r="I115" s="80">
        <f>[3]Sheet1!N28</f>
        <v>6</v>
      </c>
      <c r="J115" s="81">
        <f>[3]Sheet1!O28</f>
        <v>45.699999999999996</v>
      </c>
      <c r="K115" s="80">
        <f>[3]Sheet1!P28</f>
        <v>75</v>
      </c>
      <c r="L115" s="80">
        <f>[3]Sheet1!Q28</f>
        <v>25</v>
      </c>
      <c r="M115" s="79"/>
      <c r="N115" s="79"/>
      <c r="O115" s="79"/>
      <c r="P115" s="79"/>
      <c r="Q115" s="83">
        <f>[3]Sheet1!X28</f>
        <v>2006.24</v>
      </c>
      <c r="R115" s="82">
        <f t="shared" si="131"/>
        <v>8024.96</v>
      </c>
      <c r="S115" s="79">
        <f>[3]Sheet1!Y28</f>
        <v>0</v>
      </c>
      <c r="T115" s="83">
        <f>[3]Sheet1!AA28</f>
        <v>687.2</v>
      </c>
      <c r="U115" s="83">
        <f>[3]Sheet1!AB28</f>
        <v>274.2</v>
      </c>
      <c r="V115" s="84">
        <f t="shared" si="130"/>
        <v>39.901047729918503</v>
      </c>
      <c r="W115" s="79">
        <f>[3]Sheet1!AD28</f>
        <v>1954</v>
      </c>
      <c r="X115" s="79"/>
      <c r="Y115" s="83">
        <f>[3]Sheet1!AG28</f>
        <v>55</v>
      </c>
      <c r="Z115" s="83">
        <f>[3]Sheet1!AH28</f>
        <v>1.3572899999999999</v>
      </c>
      <c r="AA115" s="83">
        <f>[3]Sheet1!AI28</f>
        <v>1.20648</v>
      </c>
      <c r="AB115" s="83">
        <f>[3]Sheet1!AJ28</f>
        <v>1.20648</v>
      </c>
      <c r="AC115" s="83">
        <f>[3]Sheet1!AK28</f>
        <v>1.0556700000000001</v>
      </c>
      <c r="AD115" s="83">
        <f>[3]Sheet1!AL28</f>
        <v>1.0556700000000001</v>
      </c>
      <c r="AE115" s="83">
        <f>[3]Sheet1!AM28</f>
        <v>1.20648</v>
      </c>
      <c r="AF115" s="83">
        <f>[3]Sheet1!AN28</f>
        <v>1.3572899999999999</v>
      </c>
      <c r="AG115" s="83">
        <f>[3]Sheet1!AO28</f>
        <v>1.3572899999999999</v>
      </c>
      <c r="AH115" s="83">
        <f>[3]Sheet1!AP28</f>
        <v>1.20648</v>
      </c>
      <c r="AI115" s="83">
        <f>[3]Sheet1!AQ28</f>
        <v>1.0556700000000001</v>
      </c>
      <c r="AJ115" s="83">
        <f>[3]Sheet1!AR28</f>
        <v>1.20648</v>
      </c>
      <c r="AK115" s="83">
        <f>[3]Sheet1!AS28</f>
        <v>1.5081</v>
      </c>
      <c r="AL115" s="85">
        <f t="shared" si="128"/>
        <v>1.1525616666666667</v>
      </c>
      <c r="AM115" s="86">
        <f>[3]Sheet1!AT28</f>
        <v>15.081</v>
      </c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87"/>
      <c r="BC115" s="79"/>
      <c r="BD115" s="83">
        <f>[3]Sheet1!BJ28</f>
        <v>821.77</v>
      </c>
      <c r="BE115" s="83">
        <f>[3]Sheet1!BK28</f>
        <v>719.66</v>
      </c>
      <c r="BF115" s="83">
        <f>[3]Sheet1!BL28</f>
        <v>515.91999999999996</v>
      </c>
      <c r="BG115" s="83">
        <f>[3]Sheet1!BM28</f>
        <v>280.41000000000003</v>
      </c>
      <c r="BH115" s="83">
        <f>[3]Sheet1!BN28</f>
        <v>85.42</v>
      </c>
      <c r="BI115" s="83">
        <f>[3]Sheet1!BO28</f>
        <v>84.731370931200004</v>
      </c>
      <c r="BJ115" s="83">
        <f>[3]Sheet1!BP28</f>
        <v>84.731370931200004</v>
      </c>
      <c r="BK115" s="83">
        <f>[3]Sheet1!BQ28</f>
        <v>84.731370931200004</v>
      </c>
      <c r="BL115" s="83">
        <f>[3]Sheet1!BR28</f>
        <v>84.731370931200004</v>
      </c>
      <c r="BM115" s="83">
        <f>[3]Sheet1!BS28</f>
        <v>335.78</v>
      </c>
      <c r="BN115" s="83">
        <f>[3]Sheet1!BT28</f>
        <v>654.63</v>
      </c>
      <c r="BO115" s="83">
        <f>[3]Sheet1!BU28</f>
        <v>927.78</v>
      </c>
      <c r="BP115" s="88">
        <f>[3]Sheet1!BV28</f>
        <v>4680.2954837248008</v>
      </c>
      <c r="BQ115" s="89">
        <f t="shared" si="127"/>
        <v>390.02462364373338</v>
      </c>
    </row>
    <row r="116" spans="1:69" ht="14.25" customHeight="1" x14ac:dyDescent="0.25">
      <c r="A116" s="79">
        <v>115</v>
      </c>
      <c r="B116" s="79">
        <v>4</v>
      </c>
      <c r="C116" s="78">
        <f>[3]Sheet1!$H$13</f>
        <v>0</v>
      </c>
      <c r="D116" s="78">
        <f>[3]Sheet1!I29</f>
        <v>4</v>
      </c>
      <c r="E116" s="78">
        <f>[3]Sheet1!J29</f>
        <v>0</v>
      </c>
      <c r="F116" s="78">
        <f>[3]Sheet1!K29</f>
        <v>0</v>
      </c>
      <c r="G116" s="79">
        <f>[3]Sheet1!L29</f>
        <v>4</v>
      </c>
      <c r="H116" s="80">
        <f>[3]Sheet1!M29</f>
        <v>60.1</v>
      </c>
      <c r="I116" s="80">
        <f>[3]Sheet1!N29</f>
        <v>4</v>
      </c>
      <c r="J116" s="81">
        <f>[3]Sheet1!O29</f>
        <v>60.1</v>
      </c>
      <c r="K116" s="80">
        <f>[3]Sheet1!P29</f>
        <v>100</v>
      </c>
      <c r="L116" s="80">
        <f>[3]Sheet1!Q29</f>
        <v>0</v>
      </c>
      <c r="M116" s="79"/>
      <c r="N116" s="79"/>
      <c r="O116" s="79"/>
      <c r="P116" s="79"/>
      <c r="Q116" s="83">
        <f>[3]Sheet1!X29</f>
        <v>2006.24</v>
      </c>
      <c r="R116" s="82">
        <f t="shared" si="131"/>
        <v>8024.96</v>
      </c>
      <c r="S116" s="79">
        <f>[3]Sheet1!Y29</f>
        <v>0</v>
      </c>
      <c r="T116" s="83">
        <f>[3]Sheet1!AA29</f>
        <v>685.5</v>
      </c>
      <c r="U116" s="83">
        <f>[3]Sheet1!AB29</f>
        <v>240.4</v>
      </c>
      <c r="V116" s="84">
        <f t="shared" si="130"/>
        <v>35.069292487235593</v>
      </c>
      <c r="W116" s="79">
        <f>[3]Sheet1!AD29</f>
        <v>1952</v>
      </c>
      <c r="X116" s="79"/>
      <c r="Y116" s="83">
        <f>[3]Sheet1!AG29</f>
        <v>55</v>
      </c>
      <c r="Z116" s="83">
        <f>[3]Sheet1!AH29</f>
        <v>1.18998</v>
      </c>
      <c r="AA116" s="83">
        <f>[3]Sheet1!AI29</f>
        <v>1.05776</v>
      </c>
      <c r="AB116" s="83">
        <f>[3]Sheet1!AJ29</f>
        <v>1.05776</v>
      </c>
      <c r="AC116" s="83">
        <f>[3]Sheet1!AK29</f>
        <v>0.92554000000000003</v>
      </c>
      <c r="AD116" s="83">
        <f>[3]Sheet1!AL29</f>
        <v>0.92554000000000003</v>
      </c>
      <c r="AE116" s="83">
        <f>[3]Sheet1!AM29</f>
        <v>1.05776</v>
      </c>
      <c r="AF116" s="83">
        <f>[3]Sheet1!AN29</f>
        <v>1.18998</v>
      </c>
      <c r="AG116" s="83">
        <f>[3]Sheet1!AO29</f>
        <v>1.18998</v>
      </c>
      <c r="AH116" s="83">
        <f>[3]Sheet1!AP29</f>
        <v>1.05776</v>
      </c>
      <c r="AI116" s="83">
        <f>[3]Sheet1!AQ29</f>
        <v>0.92554000000000003</v>
      </c>
      <c r="AJ116" s="83">
        <f>[3]Sheet1!AR29</f>
        <v>1.05776</v>
      </c>
      <c r="AK116" s="83">
        <f>[3]Sheet1!AS29</f>
        <v>1.3222</v>
      </c>
      <c r="AL116" s="85">
        <f t="shared" si="128"/>
        <v>1.2316149999999999</v>
      </c>
      <c r="AM116" s="86">
        <f>[3]Sheet1!AT29</f>
        <v>13.222</v>
      </c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87"/>
      <c r="BC116" s="79"/>
      <c r="BD116" s="83">
        <f>[3]Sheet1!BJ29</f>
        <v>812.9</v>
      </c>
      <c r="BE116" s="83">
        <f>[3]Sheet1!BK29</f>
        <v>651.87</v>
      </c>
      <c r="BF116" s="83">
        <f>[3]Sheet1!BL29</f>
        <v>437.88</v>
      </c>
      <c r="BG116" s="83">
        <f>[3]Sheet1!BM29</f>
        <v>300.20999999999998</v>
      </c>
      <c r="BH116" s="83">
        <f>[3]Sheet1!BN29</f>
        <v>117.77</v>
      </c>
      <c r="BI116" s="83">
        <f>[3]Sheet1!BO29</f>
        <v>84.731370931200004</v>
      </c>
      <c r="BJ116" s="83">
        <f>[3]Sheet1!BP29</f>
        <v>84.731370931200004</v>
      </c>
      <c r="BK116" s="83">
        <f>[3]Sheet1!BQ29</f>
        <v>84.731370931200004</v>
      </c>
      <c r="BL116" s="83">
        <f>[3]Sheet1!BR29</f>
        <v>84.731370931200004</v>
      </c>
      <c r="BM116" s="83">
        <f>[3]Sheet1!BS29</f>
        <v>292.95999999999998</v>
      </c>
      <c r="BN116" s="83">
        <f>[3]Sheet1!BT29</f>
        <v>593.97</v>
      </c>
      <c r="BO116" s="83">
        <f>[3]Sheet1!BU29</f>
        <v>856.41</v>
      </c>
      <c r="BP116" s="88">
        <f>[3]Sheet1!BV29</f>
        <v>4402.8954837248011</v>
      </c>
      <c r="BQ116" s="89">
        <f t="shared" si="127"/>
        <v>366.90795697706676</v>
      </c>
    </row>
    <row r="117" spans="1:69" ht="14.25" customHeight="1" x14ac:dyDescent="0.25">
      <c r="A117" s="79">
        <v>116</v>
      </c>
      <c r="B117" s="79">
        <v>4</v>
      </c>
      <c r="C117" s="78">
        <f>[3]Sheet1!$H$13</f>
        <v>0</v>
      </c>
      <c r="D117" s="78">
        <f>[3]Sheet1!I30</f>
        <v>4</v>
      </c>
      <c r="E117" s="78">
        <f>[3]Sheet1!J30</f>
        <v>0</v>
      </c>
      <c r="F117" s="78">
        <f>[3]Sheet1!K30</f>
        <v>0</v>
      </c>
      <c r="G117" s="79">
        <f>[3]Sheet1!L30</f>
        <v>4</v>
      </c>
      <c r="H117" s="80">
        <f>[3]Sheet1!M30</f>
        <v>77.98</v>
      </c>
      <c r="I117" s="80">
        <f>[3]Sheet1!N30</f>
        <v>4</v>
      </c>
      <c r="J117" s="81">
        <f>[3]Sheet1!O30</f>
        <v>77.98</v>
      </c>
      <c r="K117" s="80">
        <f>[3]Sheet1!P30</f>
        <v>100</v>
      </c>
      <c r="L117" s="80">
        <f>[3]Sheet1!Q30</f>
        <v>0</v>
      </c>
      <c r="M117" s="79"/>
      <c r="N117" s="79"/>
      <c r="O117" s="79"/>
      <c r="P117" s="79"/>
      <c r="Q117" s="83">
        <f>[3]Sheet1!X30</f>
        <v>2006.24</v>
      </c>
      <c r="R117" s="82">
        <f t="shared" si="131"/>
        <v>8024.96</v>
      </c>
      <c r="S117" s="79">
        <f>[3]Sheet1!Y30</f>
        <v>0</v>
      </c>
      <c r="T117" s="83">
        <f>[3]Sheet1!AA30</f>
        <v>685.3</v>
      </c>
      <c r="U117" s="83">
        <f>[3]Sheet1!AB30</f>
        <v>311.92</v>
      </c>
      <c r="V117" s="84">
        <f t="shared" si="130"/>
        <v>45.515832482124623</v>
      </c>
      <c r="W117" s="79">
        <f>[3]Sheet1!AD30</f>
        <v>1954</v>
      </c>
      <c r="X117" s="79">
        <f>[3]Sheet1!AE30</f>
        <v>2000</v>
      </c>
      <c r="Y117" s="83">
        <f>[3]Sheet1!AG30</f>
        <v>55</v>
      </c>
      <c r="Z117" s="83">
        <f>[3]Sheet1!AH30</f>
        <v>1.5440040000000004</v>
      </c>
      <c r="AA117" s="83">
        <f>[3]Sheet1!AI30</f>
        <v>1.3724480000000003</v>
      </c>
      <c r="AB117" s="83">
        <f>[3]Sheet1!AJ30</f>
        <v>1.3724480000000003</v>
      </c>
      <c r="AC117" s="83">
        <f>[3]Sheet1!AK30</f>
        <v>1.2008920000000003</v>
      </c>
      <c r="AD117" s="83">
        <f>[3]Sheet1!AL30</f>
        <v>1.2008920000000003</v>
      </c>
      <c r="AE117" s="83">
        <f>[3]Sheet1!AM30</f>
        <v>1.3724480000000003</v>
      </c>
      <c r="AF117" s="83">
        <f>[3]Sheet1!AN30</f>
        <v>1.5440040000000004</v>
      </c>
      <c r="AG117" s="83">
        <f>[3]Sheet1!AO30</f>
        <v>1.5440040000000004</v>
      </c>
      <c r="AH117" s="83">
        <f>[3]Sheet1!AP30</f>
        <v>1.3724480000000003</v>
      </c>
      <c r="AI117" s="83">
        <f>[3]Sheet1!AQ30</f>
        <v>1.2008920000000003</v>
      </c>
      <c r="AJ117" s="83">
        <f>[3]Sheet1!AR30</f>
        <v>1.3724480000000003</v>
      </c>
      <c r="AK117" s="83">
        <f>[3]Sheet1!AS30</f>
        <v>1.7155600000000004</v>
      </c>
      <c r="AL117" s="85">
        <f t="shared" si="128"/>
        <v>1.0797966666666667</v>
      </c>
      <c r="AM117" s="86">
        <f>[3]Sheet1!AT30</f>
        <v>17.155600000000003</v>
      </c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87"/>
      <c r="BC117" s="79"/>
      <c r="BD117" s="83">
        <f>[3]Sheet1!BJ30</f>
        <v>758.46</v>
      </c>
      <c r="BE117" s="83">
        <f>[3]Sheet1!BK30</f>
        <v>629.65</v>
      </c>
      <c r="BF117" s="83">
        <f>[3]Sheet1!BL30</f>
        <v>415.44</v>
      </c>
      <c r="BG117" s="83">
        <f>[3]Sheet1!BM30</f>
        <v>259.63</v>
      </c>
      <c r="BH117" s="83">
        <f>[3]Sheet1!BN30</f>
        <v>96.47</v>
      </c>
      <c r="BI117" s="83">
        <f>[3]Sheet1!BO30</f>
        <v>84.731370931200004</v>
      </c>
      <c r="BJ117" s="83">
        <f>[3]Sheet1!BP30</f>
        <v>84.731370931200004</v>
      </c>
      <c r="BK117" s="83">
        <f>[3]Sheet1!BQ30</f>
        <v>84.731370931200004</v>
      </c>
      <c r="BL117" s="83">
        <f>[3]Sheet1!BR30</f>
        <v>84.731370931200004</v>
      </c>
      <c r="BM117" s="83">
        <f>[3]Sheet1!BS30</f>
        <v>256.93</v>
      </c>
      <c r="BN117" s="83">
        <f>[3]Sheet1!BT30</f>
        <v>584.07000000000005</v>
      </c>
      <c r="BO117" s="83">
        <f>[3]Sheet1!BU30</f>
        <v>777.68</v>
      </c>
      <c r="BP117" s="88">
        <f>[3]Sheet1!BV30</f>
        <v>4117.2554837248008</v>
      </c>
      <c r="BQ117" s="89">
        <f t="shared" si="127"/>
        <v>343.10462364373342</v>
      </c>
    </row>
    <row r="118" spans="1:69" ht="14.25" customHeight="1" x14ac:dyDescent="0.25">
      <c r="A118" s="79">
        <v>117</v>
      </c>
      <c r="B118" s="79">
        <v>4</v>
      </c>
      <c r="C118" s="78">
        <f>[3]Sheet1!$H$13</f>
        <v>0</v>
      </c>
      <c r="D118" s="78">
        <f>[3]Sheet1!I31</f>
        <v>3</v>
      </c>
      <c r="E118" s="78">
        <f>[3]Sheet1!J31</f>
        <v>0</v>
      </c>
      <c r="F118" s="78">
        <f>[3]Sheet1!K31</f>
        <v>1</v>
      </c>
      <c r="G118" s="79">
        <f>[3]Sheet1!L31</f>
        <v>4</v>
      </c>
      <c r="H118" s="80">
        <f>[3]Sheet1!M31</f>
        <v>77.98</v>
      </c>
      <c r="I118" s="80">
        <f>[3]Sheet1!N31</f>
        <v>6</v>
      </c>
      <c r="J118" s="81">
        <f>[3]Sheet1!O31</f>
        <v>51.986666666666672</v>
      </c>
      <c r="K118" s="80">
        <f>[3]Sheet1!P31</f>
        <v>100</v>
      </c>
      <c r="L118" s="80">
        <f>[3]Sheet1!Q31</f>
        <v>0</v>
      </c>
      <c r="M118" s="79"/>
      <c r="N118" s="79"/>
      <c r="O118" s="79"/>
      <c r="P118" s="79"/>
      <c r="Q118" s="83">
        <f>[3]Sheet1!X31</f>
        <v>2507.8000000000002</v>
      </c>
      <c r="R118" s="82">
        <f t="shared" si="131"/>
        <v>10031.200000000001</v>
      </c>
      <c r="S118" s="79">
        <f>[3]Sheet1!Y31</f>
        <v>0</v>
      </c>
      <c r="T118" s="83">
        <f>[3]Sheet1!AA31</f>
        <v>683.5</v>
      </c>
      <c r="U118" s="83">
        <f>[3]Sheet1!AB31</f>
        <v>311.92</v>
      </c>
      <c r="V118" s="84">
        <f t="shared" si="130"/>
        <v>45.635698610095098</v>
      </c>
      <c r="W118" s="79">
        <f>[3]Sheet1!AD31</f>
        <v>1954</v>
      </c>
      <c r="X118" s="79"/>
      <c r="Y118" s="83">
        <f>[3]Sheet1!AG31</f>
        <v>55</v>
      </c>
      <c r="Z118" s="83">
        <f>[3]Sheet1!AH31</f>
        <v>1.5440040000000004</v>
      </c>
      <c r="AA118" s="83">
        <f>[3]Sheet1!AI31</f>
        <v>1.3724480000000003</v>
      </c>
      <c r="AB118" s="83">
        <f>[3]Sheet1!AJ31</f>
        <v>1.3724480000000003</v>
      </c>
      <c r="AC118" s="83">
        <f>[3]Sheet1!AK31</f>
        <v>1.2008920000000003</v>
      </c>
      <c r="AD118" s="83">
        <f>[3]Sheet1!AL31</f>
        <v>1.2008920000000003</v>
      </c>
      <c r="AE118" s="83">
        <f>[3]Sheet1!AM31</f>
        <v>1.3724480000000003</v>
      </c>
      <c r="AF118" s="83">
        <f>[3]Sheet1!AN31</f>
        <v>1.5440040000000004</v>
      </c>
      <c r="AG118" s="83">
        <f>[3]Sheet1!AO31</f>
        <v>1.5440040000000004</v>
      </c>
      <c r="AH118" s="83">
        <f>[3]Sheet1!AP31</f>
        <v>1.3724480000000003</v>
      </c>
      <c r="AI118" s="83">
        <f>[3]Sheet1!AQ31</f>
        <v>1.2008920000000003</v>
      </c>
      <c r="AJ118" s="83">
        <f>[3]Sheet1!AR31</f>
        <v>1.3724480000000003</v>
      </c>
      <c r="AK118" s="83">
        <f>[3]Sheet1!AS31</f>
        <v>1.7155600000000004</v>
      </c>
      <c r="AL118" s="85">
        <f t="shared" si="128"/>
        <v>1.401040666666667</v>
      </c>
      <c r="AM118" s="86">
        <f>[3]Sheet1!AT31</f>
        <v>17.155600000000003</v>
      </c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87"/>
      <c r="BC118" s="79"/>
      <c r="BD118" s="83">
        <f>[3]Sheet1!BJ31</f>
        <v>1063.1500000000001</v>
      </c>
      <c r="BE118" s="83">
        <f>[3]Sheet1!BK31</f>
        <v>694.8</v>
      </c>
      <c r="BF118" s="83">
        <f>[3]Sheet1!BL31</f>
        <v>499.12</v>
      </c>
      <c r="BG118" s="83">
        <f>[3]Sheet1!BM31</f>
        <v>188.33</v>
      </c>
      <c r="BH118" s="83">
        <f>[3]Sheet1!BN31</f>
        <v>142.29</v>
      </c>
      <c r="BI118" s="83">
        <f>[3]Sheet1!BO31</f>
        <v>84.731370931200004</v>
      </c>
      <c r="BJ118" s="83">
        <f>[3]Sheet1!BP31</f>
        <v>84.731370931200004</v>
      </c>
      <c r="BK118" s="83">
        <f>[3]Sheet1!BQ31</f>
        <v>84.731370931200004</v>
      </c>
      <c r="BL118" s="83">
        <f>[3]Sheet1!BR31</f>
        <v>84.731370931200004</v>
      </c>
      <c r="BM118" s="83">
        <f>[3]Sheet1!BS31</f>
        <v>360.99</v>
      </c>
      <c r="BN118" s="83">
        <f>[3]Sheet1!BT31</f>
        <v>694.11</v>
      </c>
      <c r="BO118" s="83">
        <f>[3]Sheet1!BU31</f>
        <v>853.19</v>
      </c>
      <c r="BP118" s="88">
        <f>[3]Sheet1!BV31</f>
        <v>4834.9054837248013</v>
      </c>
      <c r="BQ118" s="89">
        <f t="shared" si="127"/>
        <v>402.90879031040009</v>
      </c>
    </row>
    <row r="119" spans="1:69" ht="14.25" customHeight="1" x14ac:dyDescent="0.25">
      <c r="A119" s="79">
        <v>118</v>
      </c>
      <c r="B119" s="79">
        <v>4</v>
      </c>
      <c r="C119" s="78">
        <f>[3]Sheet1!$H$13</f>
        <v>0</v>
      </c>
      <c r="D119" s="78">
        <f>[3]Sheet1!I32</f>
        <v>0</v>
      </c>
      <c r="E119" s="78">
        <f>[3]Sheet1!J32</f>
        <v>3</v>
      </c>
      <c r="F119" s="78">
        <f>[3]Sheet1!K32</f>
        <v>1</v>
      </c>
      <c r="G119" s="79">
        <f>[3]Sheet1!L32</f>
        <v>4</v>
      </c>
      <c r="H119" s="80">
        <f>[3]Sheet1!M32</f>
        <v>71.53</v>
      </c>
      <c r="I119" s="80">
        <f>[3]Sheet1!N32</f>
        <v>9</v>
      </c>
      <c r="J119" s="81">
        <f>[3]Sheet1!O32</f>
        <v>31.79111111111111</v>
      </c>
      <c r="K119" s="80">
        <f>[3]Sheet1!P32</f>
        <v>50</v>
      </c>
      <c r="L119" s="80">
        <f>[3]Sheet1!Q32</f>
        <v>50</v>
      </c>
      <c r="M119" s="79"/>
      <c r="N119" s="79"/>
      <c r="O119" s="79"/>
      <c r="P119" s="79"/>
      <c r="Q119" s="83">
        <f>[3]Sheet1!X32</f>
        <v>2507.8000000000002</v>
      </c>
      <c r="R119" s="82">
        <f t="shared" si="131"/>
        <v>10031.200000000001</v>
      </c>
      <c r="S119" s="79">
        <f>[3]Sheet1!Y32</f>
        <v>0</v>
      </c>
      <c r="T119" s="83">
        <f>[3]Sheet1!AA32</f>
        <v>679.6</v>
      </c>
      <c r="U119" s="83">
        <f>[3]Sheet1!AB32</f>
        <v>286.12</v>
      </c>
      <c r="V119" s="84">
        <f t="shared" si="130"/>
        <v>42.101236021188932</v>
      </c>
      <c r="W119" s="79">
        <f>[3]Sheet1!AD32</f>
        <v>1954</v>
      </c>
      <c r="X119" s="79"/>
      <c r="Y119" s="83">
        <f>[3]Sheet1!AG32</f>
        <v>55</v>
      </c>
      <c r="Z119" s="83">
        <f>[3]Sheet1!AH32</f>
        <v>1.4162940000000002</v>
      </c>
      <c r="AA119" s="83">
        <f>[3]Sheet1!AI32</f>
        <v>1.258928</v>
      </c>
      <c r="AB119" s="83">
        <f>[3]Sheet1!AJ32</f>
        <v>1.258928</v>
      </c>
      <c r="AC119" s="83">
        <f>[3]Sheet1!AK32</f>
        <v>1.1015619999999999</v>
      </c>
      <c r="AD119" s="83">
        <f>[3]Sheet1!AL32</f>
        <v>1.1015619999999999</v>
      </c>
      <c r="AE119" s="83">
        <f>[3]Sheet1!AM32</f>
        <v>1.258928</v>
      </c>
      <c r="AF119" s="83">
        <f>[3]Sheet1!AN32</f>
        <v>1.4162940000000002</v>
      </c>
      <c r="AG119" s="83">
        <f>[3]Sheet1!AO32</f>
        <v>1.4162940000000002</v>
      </c>
      <c r="AH119" s="83">
        <f>[3]Sheet1!AP32</f>
        <v>1.258928</v>
      </c>
      <c r="AI119" s="83">
        <f>[3]Sheet1!AQ32</f>
        <v>1.1015619999999999</v>
      </c>
      <c r="AJ119" s="83">
        <f>[3]Sheet1!AR32</f>
        <v>1.258928</v>
      </c>
      <c r="AK119" s="83">
        <f>[3]Sheet1!AS32</f>
        <v>1.5736600000000001</v>
      </c>
      <c r="AL119" s="85">
        <f t="shared" si="128"/>
        <v>1.401040666666667</v>
      </c>
      <c r="AM119" s="86">
        <f>[3]Sheet1!AT32</f>
        <v>15.736600000000001</v>
      </c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87"/>
      <c r="BC119" s="79"/>
      <c r="BD119" s="83">
        <f>[3]Sheet1!BJ32</f>
        <v>934.57</v>
      </c>
      <c r="BE119" s="83">
        <f>[3]Sheet1!BK32</f>
        <v>741.07</v>
      </c>
      <c r="BF119" s="83">
        <f>[3]Sheet1!BL32</f>
        <v>486.46</v>
      </c>
      <c r="BG119" s="83">
        <f>[3]Sheet1!BM32</f>
        <v>213.42</v>
      </c>
      <c r="BH119" s="83">
        <f>[3]Sheet1!BN32</f>
        <v>113.05</v>
      </c>
      <c r="BI119" s="83">
        <f>[3]Sheet1!BO32</f>
        <v>84.731370931200004</v>
      </c>
      <c r="BJ119" s="83">
        <f>[3]Sheet1!BP32</f>
        <v>84.731370931200004</v>
      </c>
      <c r="BK119" s="83">
        <f>[3]Sheet1!BQ32</f>
        <v>84.731370931200004</v>
      </c>
      <c r="BL119" s="83">
        <f>[3]Sheet1!BR32</f>
        <v>84.731370931200004</v>
      </c>
      <c r="BM119" s="83">
        <f>[3]Sheet1!BS32</f>
        <v>317.25</v>
      </c>
      <c r="BN119" s="83">
        <f>[3]Sheet1!BT32</f>
        <v>689.74</v>
      </c>
      <c r="BO119" s="83">
        <f>[3]Sheet1!BU32</f>
        <v>935.03</v>
      </c>
      <c r="BP119" s="88">
        <f>[3]Sheet1!BV32</f>
        <v>4769.515483724801</v>
      </c>
      <c r="BQ119" s="89">
        <f t="shared" si="127"/>
        <v>397.45962364373344</v>
      </c>
    </row>
    <row r="120" spans="1:69" ht="14.25" customHeight="1" x14ac:dyDescent="0.25">
      <c r="A120" s="79">
        <v>119</v>
      </c>
      <c r="B120" s="79">
        <v>4</v>
      </c>
      <c r="C120" s="78">
        <f>[3]Sheet1!$H$13</f>
        <v>0</v>
      </c>
      <c r="D120" s="78">
        <f>[3]Sheet1!I33</f>
        <v>4</v>
      </c>
      <c r="E120" s="78">
        <f>[3]Sheet1!J33</f>
        <v>0</v>
      </c>
      <c r="F120" s="78">
        <f>[3]Sheet1!K33</f>
        <v>0</v>
      </c>
      <c r="G120" s="79">
        <f>[3]Sheet1!L33</f>
        <v>4</v>
      </c>
      <c r="H120" s="80">
        <f>[3]Sheet1!M33</f>
        <v>68.349999999999994</v>
      </c>
      <c r="I120" s="80">
        <f>[3]Sheet1!N33</f>
        <v>4</v>
      </c>
      <c r="J120" s="81">
        <f>[3]Sheet1!O33</f>
        <v>68.349999999999994</v>
      </c>
      <c r="K120" s="80">
        <f>[3]Sheet1!P33</f>
        <v>100</v>
      </c>
      <c r="L120" s="80">
        <f>[3]Sheet1!Q33</f>
        <v>0</v>
      </c>
      <c r="M120" s="79"/>
      <c r="N120" s="79"/>
      <c r="O120" s="79"/>
      <c r="P120" s="79"/>
      <c r="Q120" s="83">
        <f>[3]Sheet1!X33</f>
        <v>2507.8000000000002</v>
      </c>
      <c r="R120" s="82">
        <f t="shared" si="131"/>
        <v>10031.200000000001</v>
      </c>
      <c r="S120" s="79">
        <f>[3]Sheet1!Y33</f>
        <v>0</v>
      </c>
      <c r="T120" s="83">
        <f>[3]Sheet1!AA33</f>
        <v>688</v>
      </c>
      <c r="U120" s="83">
        <f>[3]Sheet1!AB33</f>
        <v>273.39999999999998</v>
      </c>
      <c r="V120" s="84">
        <f t="shared" si="130"/>
        <v>39.738372093023251</v>
      </c>
      <c r="W120" s="79">
        <f>[3]Sheet1!AD33</f>
        <v>1951</v>
      </c>
      <c r="X120" s="79"/>
      <c r="Y120" s="83">
        <f>[3]Sheet1!AG33</f>
        <v>55</v>
      </c>
      <c r="Z120" s="83">
        <f>[3]Sheet1!AH33</f>
        <v>1.3533300000000001</v>
      </c>
      <c r="AA120" s="83">
        <f>[3]Sheet1!AI33</f>
        <v>1.20296</v>
      </c>
      <c r="AB120" s="83">
        <f>[3]Sheet1!AJ33</f>
        <v>1.20296</v>
      </c>
      <c r="AC120" s="83">
        <f>[3]Sheet1!AK33</f>
        <v>1.0525899999999999</v>
      </c>
      <c r="AD120" s="83">
        <f>[3]Sheet1!AL33</f>
        <v>1.0525899999999999</v>
      </c>
      <c r="AE120" s="83">
        <f>[3]Sheet1!AM33</f>
        <v>1.20296</v>
      </c>
      <c r="AF120" s="83">
        <f>[3]Sheet1!AN33</f>
        <v>1.3533300000000001</v>
      </c>
      <c r="AG120" s="83">
        <f>[3]Sheet1!AO33</f>
        <v>1.3533300000000001</v>
      </c>
      <c r="AH120" s="83">
        <f>[3]Sheet1!AP33</f>
        <v>1.20296</v>
      </c>
      <c r="AI120" s="83">
        <f>[3]Sheet1!AQ33</f>
        <v>1.0525899999999999</v>
      </c>
      <c r="AJ120" s="83">
        <f>[3]Sheet1!AR33</f>
        <v>1.20296</v>
      </c>
      <c r="AK120" s="83">
        <f>[3]Sheet1!AS33</f>
        <v>1.5037</v>
      </c>
      <c r="AL120" s="85">
        <f t="shared" si="128"/>
        <v>1.2851556666666666</v>
      </c>
      <c r="AM120" s="86">
        <f>[3]Sheet1!AT33</f>
        <v>15.036999999999999</v>
      </c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87"/>
      <c r="BC120" s="79"/>
      <c r="BD120" s="83">
        <f>[3]Sheet1!BJ33</f>
        <v>878.63</v>
      </c>
      <c r="BE120" s="83">
        <f>[3]Sheet1!BK33</f>
        <v>720.59</v>
      </c>
      <c r="BF120" s="83">
        <f>[3]Sheet1!BL33</f>
        <v>504.07</v>
      </c>
      <c r="BG120" s="83">
        <f>[3]Sheet1!BM33</f>
        <v>265.91000000000003</v>
      </c>
      <c r="BH120" s="83">
        <f>[3]Sheet1!BN33</f>
        <v>89.91</v>
      </c>
      <c r="BI120" s="83">
        <f>[3]Sheet1!BO33</f>
        <v>84.731370931200004</v>
      </c>
      <c r="BJ120" s="83">
        <f>[3]Sheet1!BP33</f>
        <v>84.731370931200004</v>
      </c>
      <c r="BK120" s="83">
        <f>[3]Sheet1!BQ33</f>
        <v>84.731370931200004</v>
      </c>
      <c r="BL120" s="83">
        <f>[3]Sheet1!BR33</f>
        <v>84.731370931200004</v>
      </c>
      <c r="BM120" s="83">
        <f>[3]Sheet1!BS33</f>
        <v>302.05</v>
      </c>
      <c r="BN120" s="83">
        <f>[3]Sheet1!BT33</f>
        <v>611.35</v>
      </c>
      <c r="BO120" s="83">
        <f>[3]Sheet1!BU33</f>
        <v>824.18</v>
      </c>
      <c r="BP120" s="88">
        <f>[3]Sheet1!BV33</f>
        <v>4535.6154837248005</v>
      </c>
      <c r="BQ120" s="89">
        <f t="shared" si="127"/>
        <v>377.96795697706671</v>
      </c>
    </row>
    <row r="121" spans="1:69" ht="14.25" customHeight="1" x14ac:dyDescent="0.25">
      <c r="A121" s="79">
        <v>120</v>
      </c>
      <c r="B121" s="79">
        <v>4</v>
      </c>
      <c r="C121" s="78">
        <f>[3]Sheet1!$H$13</f>
        <v>0</v>
      </c>
      <c r="D121" s="78">
        <f>[3]Sheet1!I34</f>
        <v>3</v>
      </c>
      <c r="E121" s="78">
        <f>[3]Sheet1!J34</f>
        <v>0</v>
      </c>
      <c r="F121" s="78">
        <f>[3]Sheet1!K34</f>
        <v>1</v>
      </c>
      <c r="G121" s="79">
        <f>[3]Sheet1!L34</f>
        <v>4</v>
      </c>
      <c r="H121" s="80">
        <f>[3]Sheet1!M34</f>
        <v>69.05</v>
      </c>
      <c r="I121" s="80">
        <f>[3]Sheet1!N34</f>
        <v>6</v>
      </c>
      <c r="J121" s="81">
        <f>[3]Sheet1!O34</f>
        <v>46.033333333333331</v>
      </c>
      <c r="K121" s="80">
        <f>[3]Sheet1!P34</f>
        <v>50</v>
      </c>
      <c r="L121" s="80">
        <f>[3]Sheet1!Q34</f>
        <v>50</v>
      </c>
      <c r="M121" s="79"/>
      <c r="N121" s="79"/>
      <c r="O121" s="79"/>
      <c r="P121" s="79"/>
      <c r="Q121" s="83">
        <f>[3]Sheet1!X34</f>
        <v>2507.8000000000002</v>
      </c>
      <c r="R121" s="82">
        <f t="shared" si="131"/>
        <v>10031.200000000001</v>
      </c>
      <c r="S121" s="79">
        <f>[3]Sheet1!Y34</f>
        <v>0</v>
      </c>
      <c r="T121" s="83">
        <f>[3]Sheet1!AA34</f>
        <v>681.7</v>
      </c>
      <c r="U121" s="83">
        <f>[3]Sheet1!AB34</f>
        <v>276.2</v>
      </c>
      <c r="V121" s="84">
        <f t="shared" si="130"/>
        <v>40.516356168402517</v>
      </c>
      <c r="W121" s="79">
        <f>[3]Sheet1!AD34</f>
        <v>1952</v>
      </c>
      <c r="X121" s="79">
        <f>[3]Sheet1!AE34</f>
        <v>2004</v>
      </c>
      <c r="Y121" s="83">
        <f>[3]Sheet1!AG34</f>
        <v>55</v>
      </c>
      <c r="Z121" s="83">
        <f>[3]Sheet1!AH34</f>
        <v>1.3671900000000001</v>
      </c>
      <c r="AA121" s="83">
        <f>[3]Sheet1!AI34</f>
        <v>1.2152800000000001</v>
      </c>
      <c r="AB121" s="83">
        <f>[3]Sheet1!AJ34</f>
        <v>1.2152800000000001</v>
      </c>
      <c r="AC121" s="83">
        <f>[3]Sheet1!AK34</f>
        <v>1.0633700000000001</v>
      </c>
      <c r="AD121" s="83">
        <f>[3]Sheet1!AL34</f>
        <v>1.0633700000000001</v>
      </c>
      <c r="AE121" s="83">
        <f>[3]Sheet1!AM34</f>
        <v>1.2152800000000001</v>
      </c>
      <c r="AF121" s="83">
        <f>[3]Sheet1!AN34</f>
        <v>1.3671900000000001</v>
      </c>
      <c r="AG121" s="83">
        <f>[3]Sheet1!AO34</f>
        <v>1.3671900000000001</v>
      </c>
      <c r="AH121" s="83">
        <f>[3]Sheet1!AP34</f>
        <v>1.2152800000000001</v>
      </c>
      <c r="AI121" s="83">
        <f>[3]Sheet1!AQ34</f>
        <v>1.0633700000000001</v>
      </c>
      <c r="AJ121" s="83">
        <f>[3]Sheet1!AR34</f>
        <v>1.2152800000000001</v>
      </c>
      <c r="AK121" s="83">
        <f>[3]Sheet1!AS34</f>
        <v>1.5191000000000001</v>
      </c>
      <c r="AL121" s="85">
        <f t="shared" si="128"/>
        <v>1.2280216666666666</v>
      </c>
      <c r="AM121" s="86">
        <f>[3]Sheet1!AT34</f>
        <v>15.191000000000001</v>
      </c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87"/>
      <c r="BC121" s="79"/>
      <c r="BD121" s="83">
        <f>[3]Sheet1!BJ34</f>
        <v>925.02</v>
      </c>
      <c r="BE121" s="83">
        <f>[3]Sheet1!BK34</f>
        <v>625.74</v>
      </c>
      <c r="BF121" s="83">
        <f>[3]Sheet1!BL34</f>
        <v>533.65</v>
      </c>
      <c r="BG121" s="83">
        <f>[3]Sheet1!BM34</f>
        <v>234.37</v>
      </c>
      <c r="BH121" s="83">
        <f>[3]Sheet1!BN34</f>
        <v>130.77000000000001</v>
      </c>
      <c r="BI121" s="83">
        <f>[3]Sheet1!BO34</f>
        <v>84.731370931200004</v>
      </c>
      <c r="BJ121" s="83">
        <f>[3]Sheet1!BP34</f>
        <v>84.731370931200004</v>
      </c>
      <c r="BK121" s="83">
        <f>[3]Sheet1!BQ34</f>
        <v>84.731370931200004</v>
      </c>
      <c r="BL121" s="83">
        <f>[3]Sheet1!BR34</f>
        <v>84.731370931200004</v>
      </c>
      <c r="BM121" s="83">
        <f>[3]Sheet1!BS34</f>
        <v>245.88</v>
      </c>
      <c r="BN121" s="83">
        <f>[3]Sheet1!BT34</f>
        <v>648.76</v>
      </c>
      <c r="BO121" s="83">
        <f>[3]Sheet1!BU34</f>
        <v>857.91</v>
      </c>
      <c r="BP121" s="88">
        <f>[3]Sheet1!BV34</f>
        <v>4541.0254837248003</v>
      </c>
      <c r="BQ121" s="89">
        <f t="shared" si="127"/>
        <v>378.41879031040003</v>
      </c>
    </row>
    <row r="122" spans="1:69" ht="14.25" customHeight="1" x14ac:dyDescent="0.25">
      <c r="A122" s="79">
        <v>121</v>
      </c>
      <c r="B122" s="79">
        <v>4</v>
      </c>
      <c r="C122" s="78">
        <f>[3]Sheet1!$H$13</f>
        <v>0</v>
      </c>
      <c r="D122" s="78">
        <f>[3]Sheet1!I35</f>
        <v>4</v>
      </c>
      <c r="E122" s="78">
        <f>[3]Sheet1!J35</f>
        <v>0</v>
      </c>
      <c r="F122" s="78">
        <f>[3]Sheet1!K35</f>
        <v>0</v>
      </c>
      <c r="G122" s="79">
        <f>[3]Sheet1!L35</f>
        <v>4</v>
      </c>
      <c r="H122" s="80">
        <f>[3]Sheet1!M35</f>
        <v>60.78</v>
      </c>
      <c r="I122" s="80">
        <f>[3]Sheet1!N35</f>
        <v>4</v>
      </c>
      <c r="J122" s="81">
        <f>[3]Sheet1!O35</f>
        <v>60.78</v>
      </c>
      <c r="K122" s="80">
        <f>[3]Sheet1!P35</f>
        <v>100</v>
      </c>
      <c r="L122" s="80">
        <f>[3]Sheet1!Q35</f>
        <v>0</v>
      </c>
      <c r="M122" s="79"/>
      <c r="N122" s="79"/>
      <c r="O122" s="79"/>
      <c r="P122" s="79"/>
      <c r="Q122" s="83">
        <f>[3]Sheet1!X35</f>
        <v>2507.8000000000002</v>
      </c>
      <c r="R122" s="82">
        <f t="shared" si="131"/>
        <v>10031.200000000001</v>
      </c>
      <c r="S122" s="79">
        <f>[3]Sheet1!Y35</f>
        <v>0</v>
      </c>
      <c r="T122" s="83">
        <f>[3]Sheet1!AA35</f>
        <v>676.6</v>
      </c>
      <c r="U122" s="83">
        <f>[3]Sheet1!AB35</f>
        <v>243.12</v>
      </c>
      <c r="V122" s="84">
        <f t="shared" si="130"/>
        <v>35.932604197457877</v>
      </c>
      <c r="W122" s="79">
        <f>[3]Sheet1!AD35</f>
        <v>1952</v>
      </c>
      <c r="X122" s="79"/>
      <c r="Y122" s="83">
        <f>[3]Sheet1!AG35</f>
        <v>55</v>
      </c>
      <c r="Z122" s="83">
        <f>[3]Sheet1!AH35</f>
        <v>1.203444</v>
      </c>
      <c r="AA122" s="83">
        <f>[3]Sheet1!AI35</f>
        <v>1.069728</v>
      </c>
      <c r="AB122" s="83">
        <f>[3]Sheet1!AJ35</f>
        <v>1.069728</v>
      </c>
      <c r="AC122" s="83">
        <f>[3]Sheet1!AK35</f>
        <v>0.93601200000000007</v>
      </c>
      <c r="AD122" s="83">
        <f>[3]Sheet1!AL35</f>
        <v>0.93601200000000007</v>
      </c>
      <c r="AE122" s="83">
        <f>[3]Sheet1!AM35</f>
        <v>1.069728</v>
      </c>
      <c r="AF122" s="83">
        <f>[3]Sheet1!AN35</f>
        <v>1.203444</v>
      </c>
      <c r="AG122" s="83">
        <f>[3]Sheet1!AO35</f>
        <v>1.203444</v>
      </c>
      <c r="AH122" s="83">
        <f>[3]Sheet1!AP35</f>
        <v>1.069728</v>
      </c>
      <c r="AI122" s="83">
        <f>[3]Sheet1!AQ35</f>
        <v>0.93601200000000007</v>
      </c>
      <c r="AJ122" s="83">
        <f>[3]Sheet1!AR35</f>
        <v>1.069728</v>
      </c>
      <c r="AK122" s="83">
        <f>[3]Sheet1!AS35</f>
        <v>1.3371599999999999</v>
      </c>
      <c r="AL122" s="85">
        <f t="shared" si="128"/>
        <v>1.2405983333333335</v>
      </c>
      <c r="AM122" s="86">
        <f>[3]Sheet1!AT35</f>
        <v>13.371600000000001</v>
      </c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87"/>
      <c r="BC122" s="79"/>
      <c r="BD122" s="83">
        <f>[3]Sheet1!BJ35</f>
        <v>890.48</v>
      </c>
      <c r="BE122" s="83">
        <f>[3]Sheet1!BK35</f>
        <v>510.63</v>
      </c>
      <c r="BF122" s="83">
        <f>[3]Sheet1!BL35</f>
        <v>349.48</v>
      </c>
      <c r="BG122" s="83">
        <f>[3]Sheet1!BM35</f>
        <v>165.31</v>
      </c>
      <c r="BH122" s="83">
        <f>[3]Sheet1!BN35</f>
        <v>107.75</v>
      </c>
      <c r="BI122" s="83">
        <f>[3]Sheet1!BO35</f>
        <v>84.731370931200004</v>
      </c>
      <c r="BJ122" s="83">
        <f>[3]Sheet1!BP35</f>
        <v>84.731370931200004</v>
      </c>
      <c r="BK122" s="83">
        <f>[3]Sheet1!BQ35</f>
        <v>84.731370931200004</v>
      </c>
      <c r="BL122" s="83">
        <f>[3]Sheet1!BR35</f>
        <v>84.731370931200004</v>
      </c>
      <c r="BM122" s="83">
        <f>[3]Sheet1!BS35</f>
        <v>253.71</v>
      </c>
      <c r="BN122" s="83">
        <f>[3]Sheet1!BT35</f>
        <v>594.89</v>
      </c>
      <c r="BO122" s="83">
        <f>[3]Sheet1!BU35</f>
        <v>738.2</v>
      </c>
      <c r="BP122" s="88">
        <f>[3]Sheet1!BV35</f>
        <v>3949.3754837248007</v>
      </c>
      <c r="BQ122" s="89">
        <f t="shared" si="127"/>
        <v>329.11462364373341</v>
      </c>
    </row>
    <row r="123" spans="1:69" ht="14.25" customHeight="1" x14ac:dyDescent="0.25">
      <c r="A123" s="79">
        <v>122</v>
      </c>
      <c r="B123" s="79">
        <v>4</v>
      </c>
      <c r="C123" s="78">
        <f>[3]Sheet1!$H$13</f>
        <v>0</v>
      </c>
      <c r="D123" s="78">
        <f>[3]Sheet1!I36</f>
        <v>8</v>
      </c>
      <c r="E123" s="78">
        <f>[3]Sheet1!J36</f>
        <v>5</v>
      </c>
      <c r="F123" s="78">
        <f>[3]Sheet1!K36</f>
        <v>5</v>
      </c>
      <c r="G123" s="79">
        <f>[3]Sheet1!L36</f>
        <v>18</v>
      </c>
      <c r="H123" s="80">
        <f>[3]Sheet1!M36</f>
        <v>57.33</v>
      </c>
      <c r="I123" s="80">
        <f>[3]Sheet1!N36</f>
        <v>33</v>
      </c>
      <c r="J123" s="81">
        <f>[3]Sheet1!O36</f>
        <v>31.270909090909093</v>
      </c>
      <c r="K123" s="80">
        <f>[3]Sheet1!P36</f>
        <v>33.33</v>
      </c>
      <c r="L123" s="80">
        <f>[3]Sheet1!Q36</f>
        <v>66.67</v>
      </c>
      <c r="M123" s="79"/>
      <c r="N123" s="79"/>
      <c r="O123" s="79"/>
      <c r="P123" s="79"/>
      <c r="Q123" s="83">
        <f>[3]Sheet1!X36</f>
        <v>2563.5300000000002</v>
      </c>
      <c r="R123" s="82">
        <f t="shared" si="131"/>
        <v>46143.54</v>
      </c>
      <c r="S123" s="79">
        <f>[3]Sheet1!Y36</f>
        <v>5.6</v>
      </c>
      <c r="T123" s="83">
        <f>[3]Sheet1!AA36</f>
        <v>2648.4</v>
      </c>
      <c r="U123" s="83">
        <f>[3]Sheet1!AB36</f>
        <v>1031.94</v>
      </c>
      <c r="V123" s="84">
        <f t="shared" si="130"/>
        <v>38.964657906660626</v>
      </c>
      <c r="W123" s="79">
        <f>[3]Sheet1!AD36</f>
        <v>1953</v>
      </c>
      <c r="X123" s="79">
        <v>2002</v>
      </c>
      <c r="Y123" s="83">
        <f>[3]Sheet1!AG36</f>
        <v>58</v>
      </c>
      <c r="Z123" s="83">
        <f>[3]Sheet1!AH36</f>
        <v>5.3867268000000008</v>
      </c>
      <c r="AA123" s="83">
        <f>[3]Sheet1!AI36</f>
        <v>4.7882016000000007</v>
      </c>
      <c r="AB123" s="83">
        <f>[3]Sheet1!AJ36</f>
        <v>4.7882016000000007</v>
      </c>
      <c r="AC123" s="83">
        <f>[3]Sheet1!AK36</f>
        <v>4.1896764000000006</v>
      </c>
      <c r="AD123" s="83">
        <f>[3]Sheet1!AL36</f>
        <v>4.1896764000000006</v>
      </c>
      <c r="AE123" s="83">
        <f>[3]Sheet1!AM36</f>
        <v>4.7882016000000007</v>
      </c>
      <c r="AF123" s="83">
        <f>[3]Sheet1!AN36</f>
        <v>5.3867268000000008</v>
      </c>
      <c r="AG123" s="83">
        <f>[3]Sheet1!AO36</f>
        <v>5.3867268000000008</v>
      </c>
      <c r="AH123" s="83">
        <f>[3]Sheet1!AP36</f>
        <v>4.7882016000000007</v>
      </c>
      <c r="AI123" s="83">
        <f>[3]Sheet1!AQ36</f>
        <v>4.1896764000000006</v>
      </c>
      <c r="AJ123" s="83">
        <f>[3]Sheet1!AR36</f>
        <v>4.7882016000000007</v>
      </c>
      <c r="AK123" s="83">
        <f>[3]Sheet1!AS36</f>
        <v>5.9852520000000009</v>
      </c>
      <c r="AL123" s="85">
        <f t="shared" si="128"/>
        <v>1.0920139999999998</v>
      </c>
      <c r="AM123" s="86">
        <f>[3]Sheet1!AT36</f>
        <v>59.852520000000005</v>
      </c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87"/>
      <c r="BC123" s="79"/>
      <c r="BD123" s="83">
        <f>[3]Sheet1!BJ36</f>
        <v>3142.04</v>
      </c>
      <c r="BE123" s="83">
        <f>[3]Sheet1!BK36</f>
        <v>2616</v>
      </c>
      <c r="BF123" s="83">
        <f>[3]Sheet1!BL36</f>
        <v>1911.54</v>
      </c>
      <c r="BG123" s="83">
        <f>[3]Sheet1!BM36</f>
        <v>1370.53</v>
      </c>
      <c r="BH123" s="83">
        <f>[3]Sheet1!BN36</f>
        <v>550.97</v>
      </c>
      <c r="BI123" s="83">
        <f>[3]Sheet1!BO36</f>
        <v>457.73003191999999</v>
      </c>
      <c r="BJ123" s="83">
        <f>[3]Sheet1!BP36</f>
        <v>457.73003191999999</v>
      </c>
      <c r="BK123" s="83">
        <f>[3]Sheet1!BQ36</f>
        <v>457.73003191999999</v>
      </c>
      <c r="BL123" s="83">
        <f>[3]Sheet1!BR36</f>
        <v>457.73003191999999</v>
      </c>
      <c r="BM123" s="83">
        <f>[3]Sheet1!BS36</f>
        <v>1454.56</v>
      </c>
      <c r="BN123" s="83">
        <f>[3]Sheet1!BT36</f>
        <v>2474.41</v>
      </c>
      <c r="BO123" s="83">
        <f>[3]Sheet1!BU36</f>
        <v>3139.74</v>
      </c>
      <c r="BP123" s="88">
        <f>[3]Sheet1!BV36</f>
        <v>18490.710127680002</v>
      </c>
      <c r="BQ123" s="89">
        <f t="shared" si="127"/>
        <v>1540.8925106400002</v>
      </c>
    </row>
    <row r="124" spans="1:69" ht="14.2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1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1"/>
      <c r="BC124" s="10"/>
      <c r="BD124" s="12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</row>
    <row r="125" spans="1:69" ht="14.2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1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1"/>
      <c r="BC125" s="10"/>
      <c r="BD125" s="12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</row>
    <row r="126" spans="1:69" ht="14.2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1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1"/>
      <c r="BC126" s="10"/>
      <c r="BD126" s="12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</row>
    <row r="127" spans="1:69" ht="14.2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1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1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</row>
    <row r="128" spans="1:69" ht="14.2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1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1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</row>
    <row r="129" spans="1:68" ht="14.2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1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1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</row>
    <row r="130" spans="1:68" ht="14.2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1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1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</row>
    <row r="131" spans="1:68" ht="14.2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1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1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</row>
    <row r="132" spans="1:68" ht="14.2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1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1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</row>
    <row r="133" spans="1:68" ht="14.2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1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1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</row>
    <row r="134" spans="1:68" ht="14.2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1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1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</row>
    <row r="135" spans="1:68" ht="14.2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1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1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</row>
    <row r="136" spans="1:68" ht="14.2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1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1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</row>
    <row r="137" spans="1:68" ht="14.2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1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1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</row>
    <row r="138" spans="1:68" ht="14.2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1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1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</row>
    <row r="139" spans="1:68" ht="14.2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1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1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</row>
    <row r="140" spans="1:68" ht="14.2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1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1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</row>
    <row r="141" spans="1:68" ht="14.2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1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1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</row>
    <row r="142" spans="1:68" ht="14.2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1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1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</row>
    <row r="143" spans="1:68" ht="14.2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1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1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</row>
    <row r="144" spans="1:68" ht="14.2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1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1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</row>
    <row r="145" spans="1:68" ht="14.2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1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1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</row>
    <row r="146" spans="1:68" ht="14.2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1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1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</row>
    <row r="147" spans="1:68" ht="14.2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1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1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</row>
    <row r="148" spans="1:68" ht="14.2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1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1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</row>
    <row r="149" spans="1:68" ht="14.2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1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1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</row>
    <row r="150" spans="1:68" ht="14.2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1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1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</row>
    <row r="151" spans="1:68" ht="14.2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1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1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</row>
    <row r="152" spans="1:68" ht="14.2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1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1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</row>
    <row r="153" spans="1:68" ht="14.2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1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1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</row>
    <row r="154" spans="1:68" ht="14.2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1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1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</row>
    <row r="155" spans="1:68" ht="14.2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1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1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</row>
    <row r="156" spans="1:68" ht="14.2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1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1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</row>
    <row r="157" spans="1:68" ht="14.2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1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1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</row>
    <row r="158" spans="1:68" ht="14.2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1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1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</row>
    <row r="159" spans="1:68" ht="14.2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1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1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</row>
    <row r="160" spans="1:68" ht="14.2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1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1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</row>
    <row r="161" spans="1:68" ht="14.2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1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1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</row>
    <row r="162" spans="1:68" ht="14.2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1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1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</row>
    <row r="163" spans="1:68" ht="14.2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1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1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</row>
    <row r="164" spans="1:68" ht="14.2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1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1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</row>
    <row r="165" spans="1:68" ht="14.2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1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1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</row>
    <row r="166" spans="1:68" ht="14.2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1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1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</row>
    <row r="167" spans="1:68" ht="14.2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1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1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</row>
    <row r="168" spans="1:68" ht="14.2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1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1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</row>
    <row r="169" spans="1:68" ht="14.2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1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1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</row>
    <row r="170" spans="1:68" ht="14.2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1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1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</row>
    <row r="171" spans="1:68" ht="14.2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1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1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</row>
    <row r="172" spans="1:68" ht="14.2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1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1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</row>
    <row r="173" spans="1:68" ht="14.2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1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1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</row>
    <row r="174" spans="1:68" ht="14.2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1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1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</row>
    <row r="175" spans="1:68" ht="14.2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1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1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</row>
    <row r="176" spans="1:68" ht="14.2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1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1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</row>
    <row r="177" spans="1:68" ht="14.2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1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1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</row>
    <row r="178" spans="1:68" ht="14.2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1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1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</row>
    <row r="179" spans="1:68" ht="14.2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1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1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</row>
    <row r="180" spans="1:68" ht="14.2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1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1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</row>
    <row r="181" spans="1:68" ht="14.2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1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1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</row>
    <row r="182" spans="1:68" ht="14.2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1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1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</row>
    <row r="183" spans="1:68" ht="14.2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1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1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</row>
    <row r="184" spans="1:68" ht="14.2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1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1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</row>
    <row r="185" spans="1:68" ht="14.2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1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1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</row>
    <row r="186" spans="1:68" ht="14.2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1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1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</row>
    <row r="187" spans="1:68" ht="14.2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1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1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</row>
    <row r="188" spans="1:68" ht="14.2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1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1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</row>
    <row r="189" spans="1:68" ht="14.2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1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1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</row>
    <row r="190" spans="1:68" ht="14.2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1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1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</row>
    <row r="191" spans="1:68" ht="14.2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1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1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</row>
    <row r="192" spans="1:68" ht="14.2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1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1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</row>
    <row r="193" spans="1:68" ht="14.2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1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1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</row>
    <row r="194" spans="1:68" ht="14.2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1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1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</row>
    <row r="195" spans="1:68" ht="14.2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1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1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</row>
    <row r="196" spans="1:68" ht="14.2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1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1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</row>
    <row r="197" spans="1:68" ht="14.2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1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1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</row>
    <row r="198" spans="1:68" ht="14.2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1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1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</row>
    <row r="199" spans="1:68" ht="14.2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1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1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</row>
    <row r="200" spans="1:68" ht="14.2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1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1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</row>
    <row r="201" spans="1:68" ht="14.2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1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1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</row>
    <row r="202" spans="1:68" ht="14.2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1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1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</row>
    <row r="203" spans="1:68" ht="14.2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1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1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</row>
    <row r="204" spans="1:68" ht="14.2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1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1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</row>
    <row r="205" spans="1:68" ht="14.2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1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1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</row>
    <row r="206" spans="1:68" ht="14.2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1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1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</row>
    <row r="207" spans="1:68" ht="14.2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1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1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</row>
    <row r="208" spans="1:68" ht="14.2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1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1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</row>
    <row r="209" spans="1:68" ht="14.2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1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1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</row>
    <row r="210" spans="1:68" ht="14.2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1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1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</row>
    <row r="211" spans="1:68" ht="14.2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1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1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</row>
    <row r="212" spans="1:68" ht="14.2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1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1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</row>
    <row r="213" spans="1:68" ht="14.2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1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1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</row>
    <row r="214" spans="1:68" ht="14.2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1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1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</row>
    <row r="215" spans="1:68" ht="14.2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1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1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</row>
    <row r="216" spans="1:68" ht="14.2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1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1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</row>
    <row r="217" spans="1:68" ht="14.2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1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1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</row>
    <row r="218" spans="1:68" ht="14.2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1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1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</row>
    <row r="219" spans="1:68" ht="14.2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1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1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</row>
    <row r="220" spans="1:68" ht="14.2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1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1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</row>
    <row r="221" spans="1:68" ht="14.2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1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1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</row>
    <row r="222" spans="1:68" ht="14.2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1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1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</row>
    <row r="223" spans="1:68" ht="14.2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1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1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</row>
    <row r="224" spans="1:68" ht="14.2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1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1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</row>
    <row r="225" spans="1:68" ht="14.2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1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1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</row>
    <row r="226" spans="1:68" ht="14.2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1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1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</row>
    <row r="227" spans="1:68" ht="14.2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1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1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</row>
    <row r="228" spans="1:68" ht="14.2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1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1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</row>
    <row r="229" spans="1:68" ht="14.2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1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1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</row>
    <row r="230" spans="1:68" ht="14.2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1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1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</row>
    <row r="231" spans="1:68" ht="14.2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1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1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</row>
    <row r="232" spans="1:68" ht="14.2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1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1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</row>
    <row r="233" spans="1:68" ht="14.2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1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1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</row>
    <row r="234" spans="1:68" ht="14.2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1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1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</row>
    <row r="235" spans="1:68" ht="14.2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1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1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</row>
    <row r="236" spans="1:68" ht="14.2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1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1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</row>
    <row r="237" spans="1:68" ht="14.2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1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1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</row>
    <row r="238" spans="1:68" ht="14.2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1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1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</row>
    <row r="239" spans="1:68" ht="14.2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1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1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</row>
    <row r="240" spans="1:68" ht="14.2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1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1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</row>
    <row r="241" spans="1:68" ht="14.2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1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1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</row>
    <row r="242" spans="1:68" ht="14.2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1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1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</row>
    <row r="243" spans="1:68" ht="14.2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1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1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</row>
    <row r="244" spans="1:68" ht="14.2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1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1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</row>
    <row r="245" spans="1:68" ht="14.2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1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1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</row>
    <row r="246" spans="1:68" ht="14.2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1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1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</row>
    <row r="247" spans="1:68" ht="14.2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1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1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</row>
    <row r="248" spans="1:68" ht="14.2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1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1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</row>
    <row r="249" spans="1:68" ht="14.2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1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1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</row>
    <row r="250" spans="1:68" ht="14.2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1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1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</row>
    <row r="251" spans="1:68" ht="14.2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1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1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</row>
    <row r="252" spans="1:68" ht="14.2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1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1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</row>
    <row r="253" spans="1:68" ht="14.2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1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1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</row>
    <row r="254" spans="1:68" ht="14.2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1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1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</row>
    <row r="255" spans="1:68" ht="14.2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1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1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</row>
    <row r="256" spans="1:68" ht="14.2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1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1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</row>
    <row r="257" spans="1:68" ht="14.2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1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1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</row>
    <row r="258" spans="1:68" ht="14.2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1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1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</row>
    <row r="259" spans="1:68" ht="14.2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1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1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</row>
    <row r="260" spans="1:68" ht="14.2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1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1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</row>
    <row r="261" spans="1:68" ht="14.2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1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1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</row>
    <row r="262" spans="1:68" ht="14.2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1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1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</row>
    <row r="263" spans="1:68" ht="14.2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1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1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</row>
    <row r="264" spans="1:68" ht="14.2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1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1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</row>
    <row r="265" spans="1:68" ht="14.2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1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1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</row>
    <row r="266" spans="1:68" ht="14.2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1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1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</row>
    <row r="267" spans="1:68" ht="14.2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1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1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</row>
    <row r="268" spans="1:68" ht="14.2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1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1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</row>
    <row r="269" spans="1:68" ht="14.2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1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1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</row>
    <row r="270" spans="1:68" ht="14.2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1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1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</row>
    <row r="271" spans="1:68" ht="14.2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1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1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</row>
    <row r="272" spans="1:68" ht="14.2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1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1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</row>
    <row r="273" spans="1:68" ht="14.2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1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1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</row>
    <row r="274" spans="1:68" ht="14.2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1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1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</row>
    <row r="275" spans="1:68" ht="14.2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1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1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</row>
    <row r="276" spans="1:68" ht="14.2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1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1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</row>
    <row r="277" spans="1:68" ht="14.2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1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1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</row>
    <row r="278" spans="1:68" ht="14.2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1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1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</row>
    <row r="279" spans="1:68" ht="14.2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1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1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</row>
    <row r="280" spans="1:68" ht="14.2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1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1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</row>
    <row r="281" spans="1:68" ht="14.2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1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1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</row>
    <row r="282" spans="1:68" ht="14.2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1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1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</row>
    <row r="283" spans="1:68" ht="14.2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1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1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</row>
    <row r="284" spans="1:68" ht="14.2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1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1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</row>
    <row r="285" spans="1:68" ht="14.2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1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1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</row>
    <row r="286" spans="1:68" ht="14.2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1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1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</row>
    <row r="287" spans="1:68" ht="14.2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1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1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</row>
    <row r="288" spans="1:68" ht="14.2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1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1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</row>
    <row r="289" spans="1:68" ht="14.2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1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1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</row>
    <row r="290" spans="1:68" ht="14.2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1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1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</row>
    <row r="291" spans="1:68" ht="14.2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1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1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</row>
    <row r="292" spans="1:68" ht="14.2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1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1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</row>
    <row r="293" spans="1:68" ht="14.2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1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1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</row>
    <row r="294" spans="1:68" ht="14.2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1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1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</row>
    <row r="295" spans="1:68" ht="14.2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1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1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</row>
    <row r="296" spans="1:68" ht="14.2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1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1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</row>
    <row r="297" spans="1:68" ht="14.2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1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1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</row>
    <row r="298" spans="1:68" ht="14.2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1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1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</row>
    <row r="299" spans="1:68" ht="14.2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1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1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</row>
    <row r="300" spans="1:68" ht="14.2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1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1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</row>
    <row r="301" spans="1:68" ht="14.2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1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1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</row>
    <row r="302" spans="1:68" ht="14.2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1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1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</row>
    <row r="303" spans="1:68" ht="14.2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1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1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</row>
    <row r="304" spans="1:68" ht="14.2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1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1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</row>
    <row r="305" spans="1:68" ht="14.2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1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1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</row>
    <row r="306" spans="1:68" ht="14.2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1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1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</row>
    <row r="307" spans="1:68" ht="14.2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1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1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</row>
    <row r="308" spans="1:68" ht="14.2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1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1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</row>
    <row r="309" spans="1:68" ht="14.2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1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1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</row>
    <row r="310" spans="1:68" ht="14.2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1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1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</row>
    <row r="311" spans="1:68" ht="14.2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1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1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</row>
    <row r="312" spans="1:68" ht="14.2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1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1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</row>
    <row r="313" spans="1:68" ht="14.2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1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1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</row>
    <row r="314" spans="1:68" ht="14.2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1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1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</row>
    <row r="315" spans="1:68" ht="14.2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1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1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</row>
    <row r="316" spans="1:68" ht="14.2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1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1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</row>
    <row r="317" spans="1:68" ht="14.2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1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1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</row>
    <row r="318" spans="1:68" ht="14.2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1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1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</row>
    <row r="319" spans="1:68" ht="14.2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1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1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</row>
    <row r="320" spans="1:68" ht="14.2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1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1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</row>
    <row r="321" spans="1:68" ht="14.2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1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1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</row>
    <row r="322" spans="1:68" ht="14.2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1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1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</row>
    <row r="323" spans="1:68" ht="14.2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1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1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</row>
    <row r="324" spans="1:68" ht="14.2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1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1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</row>
    <row r="325" spans="1:68" ht="14.2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1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1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</row>
    <row r="326" spans="1:68" ht="14.2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1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1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</row>
    <row r="327" spans="1:68" ht="14.2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1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1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</row>
    <row r="328" spans="1:68" ht="14.2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1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1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</row>
    <row r="329" spans="1:68" ht="14.2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1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1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</row>
    <row r="330" spans="1:68" ht="14.2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1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1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</row>
    <row r="331" spans="1:68" ht="14.2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1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1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</row>
    <row r="332" spans="1:68" ht="14.2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1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1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</row>
    <row r="333" spans="1:68" ht="14.2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1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1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</row>
    <row r="334" spans="1:68" ht="14.2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1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1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</row>
    <row r="335" spans="1:68" ht="14.2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1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1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</row>
    <row r="336" spans="1:68" ht="14.2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1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1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</row>
    <row r="337" spans="1:68" ht="14.2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1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1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</row>
    <row r="338" spans="1:68" ht="14.2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1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1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</row>
    <row r="339" spans="1:68" ht="14.2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1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1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</row>
    <row r="340" spans="1:68" ht="14.2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1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1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</row>
    <row r="341" spans="1:68" ht="14.2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1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1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</row>
    <row r="342" spans="1:68" ht="14.2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1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1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</row>
    <row r="343" spans="1:68" ht="14.2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1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1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</row>
    <row r="344" spans="1:68" ht="14.2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1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1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</row>
    <row r="345" spans="1:68" ht="14.2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1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1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</row>
    <row r="346" spans="1:68" ht="14.2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1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1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</row>
    <row r="347" spans="1:68" ht="14.2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1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1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</row>
    <row r="348" spans="1:68" ht="14.2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1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1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</row>
    <row r="349" spans="1:68" ht="14.2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1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1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</row>
    <row r="350" spans="1:68" ht="14.2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1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1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</row>
    <row r="351" spans="1:68" ht="14.2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1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1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</row>
    <row r="352" spans="1:68" ht="14.2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1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1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</row>
    <row r="353" spans="1:68" ht="14.2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1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1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</row>
    <row r="354" spans="1:68" ht="14.2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1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1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</row>
    <row r="355" spans="1:68" ht="14.2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1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1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</row>
    <row r="356" spans="1:68" ht="14.2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1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1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</row>
    <row r="357" spans="1:68" ht="14.2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1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1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</row>
    <row r="358" spans="1:68" ht="14.2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1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1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</row>
    <row r="359" spans="1:68" ht="14.2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1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1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</row>
    <row r="360" spans="1:68" ht="14.2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1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1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</row>
    <row r="361" spans="1:68" ht="14.2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1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1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</row>
    <row r="362" spans="1:68" ht="14.2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1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1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</row>
    <row r="363" spans="1:68" ht="14.2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1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1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</row>
    <row r="364" spans="1:68" ht="14.2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1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1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</row>
    <row r="365" spans="1:68" ht="14.2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1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1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</row>
    <row r="366" spans="1:68" ht="14.2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1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1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</row>
    <row r="367" spans="1:68" ht="14.2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1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1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</row>
    <row r="368" spans="1:68" ht="14.2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1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1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</row>
    <row r="369" spans="1:68" ht="14.2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1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1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</row>
    <row r="370" spans="1:68" ht="14.2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1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1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</row>
    <row r="371" spans="1:68" ht="14.2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1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1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</row>
    <row r="372" spans="1:68" ht="14.2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1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1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</row>
    <row r="373" spans="1:68" ht="14.2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1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1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</row>
    <row r="374" spans="1:68" ht="14.2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1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1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</row>
    <row r="375" spans="1:68" ht="14.2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1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1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</row>
    <row r="376" spans="1:68" ht="14.2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1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1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</row>
    <row r="377" spans="1:68" ht="14.2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1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1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</row>
    <row r="378" spans="1:68" ht="14.2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1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1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</row>
    <row r="379" spans="1:68" ht="14.2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1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1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</row>
    <row r="380" spans="1:68" ht="14.2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1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1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</row>
    <row r="381" spans="1:68" ht="14.2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1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1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</row>
    <row r="382" spans="1:68" ht="14.2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1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1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</row>
    <row r="383" spans="1:68" ht="14.2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1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1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</row>
    <row r="384" spans="1:68" ht="14.2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1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1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</row>
    <row r="385" spans="1:68" ht="14.2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1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1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</row>
    <row r="386" spans="1:68" ht="14.2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1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1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</row>
    <row r="387" spans="1:68" ht="14.2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1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1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</row>
    <row r="388" spans="1:68" ht="14.2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1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1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</row>
    <row r="389" spans="1:68" ht="14.2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1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1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</row>
    <row r="390" spans="1:68" ht="14.2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1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1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</row>
    <row r="391" spans="1:68" ht="14.2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1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1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</row>
    <row r="392" spans="1:68" ht="14.2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1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1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</row>
    <row r="393" spans="1:68" ht="14.2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1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1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</row>
    <row r="394" spans="1:68" ht="14.2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1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1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</row>
    <row r="395" spans="1:68" ht="14.2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1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1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</row>
    <row r="396" spans="1:68" ht="14.2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1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1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</row>
    <row r="397" spans="1:68" ht="14.2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1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1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</row>
    <row r="398" spans="1:68" ht="14.2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1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1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</row>
    <row r="399" spans="1:68" ht="14.2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1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1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</row>
    <row r="400" spans="1:68" ht="14.2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1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1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</row>
    <row r="401" spans="1:68" ht="14.2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1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1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</row>
    <row r="402" spans="1:68" ht="14.2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1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1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</row>
    <row r="403" spans="1:68" ht="14.2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1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1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</row>
    <row r="404" spans="1:68" ht="14.2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1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1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</row>
    <row r="405" spans="1:68" ht="14.2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1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1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</row>
    <row r="406" spans="1:68" ht="14.2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1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1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</row>
    <row r="407" spans="1:68" ht="14.2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1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1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</row>
    <row r="408" spans="1:68" ht="14.2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1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1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</row>
    <row r="409" spans="1:68" ht="14.2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1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1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</row>
    <row r="410" spans="1:68" ht="14.2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1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1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</row>
    <row r="411" spans="1:68" ht="14.2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1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1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</row>
    <row r="412" spans="1:68" ht="14.2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1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1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</row>
    <row r="413" spans="1:68" ht="14.2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1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1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</row>
    <row r="414" spans="1:68" ht="14.2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1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1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</row>
    <row r="415" spans="1:68" ht="14.2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1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1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</row>
    <row r="416" spans="1:68" ht="14.2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1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1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</row>
    <row r="417" spans="1:68" ht="14.2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1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1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</row>
    <row r="418" spans="1:68" ht="14.2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1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1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</row>
    <row r="419" spans="1:68" ht="14.2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1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1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</row>
    <row r="420" spans="1:68" ht="14.2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1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1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</row>
    <row r="421" spans="1:68" ht="14.2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1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1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</row>
    <row r="422" spans="1:68" ht="14.2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1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1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</row>
    <row r="423" spans="1:68" ht="14.2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1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1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</row>
    <row r="424" spans="1:68" ht="14.2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1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1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</row>
    <row r="425" spans="1:68" ht="14.2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1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1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</row>
    <row r="426" spans="1:68" ht="14.2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1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1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</row>
    <row r="427" spans="1:68" ht="14.2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1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1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</row>
    <row r="428" spans="1:68" ht="14.2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1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1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</row>
    <row r="429" spans="1:68" ht="14.2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1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1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</row>
    <row r="430" spans="1:68" ht="14.2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1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1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</row>
    <row r="431" spans="1:68" ht="14.2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1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1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</row>
    <row r="432" spans="1:68" ht="14.2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1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1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</row>
    <row r="433" spans="1:68" ht="14.2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1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1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</row>
    <row r="434" spans="1:68" ht="14.2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1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1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</row>
    <row r="435" spans="1:68" ht="14.2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1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1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</row>
    <row r="436" spans="1:68" ht="14.2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1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1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</row>
    <row r="437" spans="1:68" ht="14.2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1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1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</row>
    <row r="438" spans="1:68" ht="14.2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1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1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</row>
    <row r="439" spans="1:68" ht="14.2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1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1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</row>
    <row r="440" spans="1:68" ht="14.2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1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1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</row>
    <row r="441" spans="1:68" ht="14.2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1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1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</row>
    <row r="442" spans="1:68" ht="14.2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1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1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</row>
    <row r="443" spans="1:68" ht="14.2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1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1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</row>
    <row r="444" spans="1:68" ht="14.2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1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1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</row>
    <row r="445" spans="1:68" ht="14.2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1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1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</row>
    <row r="446" spans="1:68" ht="14.2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1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1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</row>
    <row r="447" spans="1:68" ht="14.2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1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1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</row>
    <row r="448" spans="1:68" ht="14.2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1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1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</row>
    <row r="449" spans="1:68" ht="14.2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1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1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</row>
    <row r="450" spans="1:68" ht="14.2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1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1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</row>
    <row r="451" spans="1:68" ht="14.2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1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1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</row>
    <row r="452" spans="1:68" ht="14.2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1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1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</row>
    <row r="453" spans="1:68" ht="14.2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1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1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</row>
    <row r="454" spans="1:68" ht="14.2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1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1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</row>
    <row r="455" spans="1:68" ht="14.2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1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1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</row>
    <row r="456" spans="1:68" ht="14.2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1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1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</row>
    <row r="457" spans="1:68" ht="14.2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1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1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</row>
    <row r="458" spans="1:68" ht="14.2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1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1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</row>
    <row r="459" spans="1:68" ht="14.2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1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1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</row>
    <row r="460" spans="1:68" ht="14.2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1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1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</row>
    <row r="461" spans="1:68" ht="14.2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1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1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</row>
    <row r="462" spans="1:68" ht="14.2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1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1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</row>
    <row r="463" spans="1:68" ht="14.2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1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1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</row>
    <row r="464" spans="1:68" ht="14.2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1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1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</row>
    <row r="465" spans="1:68" ht="14.2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1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1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</row>
    <row r="466" spans="1:68" ht="14.2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1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1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</row>
    <row r="467" spans="1:68" ht="14.2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1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1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</row>
    <row r="468" spans="1:68" ht="14.2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1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1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</row>
    <row r="469" spans="1:68" ht="14.2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1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1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</row>
    <row r="470" spans="1:68" ht="14.2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1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1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</row>
    <row r="471" spans="1:68" ht="14.2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1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1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</row>
    <row r="472" spans="1:68" ht="14.2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1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1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</row>
    <row r="473" spans="1:68" ht="14.2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1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1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</row>
    <row r="474" spans="1:68" ht="14.2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1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1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</row>
    <row r="475" spans="1:68" ht="14.2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1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1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</row>
    <row r="476" spans="1:68" ht="14.2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1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1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</row>
    <row r="477" spans="1:68" ht="14.2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1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1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</row>
    <row r="478" spans="1:68" ht="14.2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1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1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</row>
    <row r="479" spans="1:68" ht="14.2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1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1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</row>
    <row r="480" spans="1:68" ht="14.2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1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1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</row>
    <row r="481" spans="1:68" ht="14.2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1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1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</row>
    <row r="482" spans="1:68" ht="14.2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1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1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</row>
    <row r="483" spans="1:68" ht="14.2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1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1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</row>
    <row r="484" spans="1:68" ht="14.2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1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1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</row>
    <row r="485" spans="1:68" ht="14.2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1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1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</row>
    <row r="486" spans="1:68" ht="14.2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1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1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</row>
    <row r="487" spans="1:68" ht="14.2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1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1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</row>
    <row r="488" spans="1:68" ht="14.2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1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1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</row>
    <row r="489" spans="1:68" ht="14.2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1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1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</row>
    <row r="490" spans="1:68" ht="14.2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1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1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</row>
    <row r="491" spans="1:68" ht="14.2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1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1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</row>
    <row r="492" spans="1:68" ht="14.2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1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1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</row>
    <row r="493" spans="1:68" ht="14.2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1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1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</row>
    <row r="494" spans="1:68" ht="14.2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1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1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</row>
    <row r="495" spans="1:68" ht="14.2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1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1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</row>
    <row r="496" spans="1:68" ht="14.2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1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1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</row>
    <row r="497" spans="1:68" ht="14.2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1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1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</row>
    <row r="498" spans="1:68" ht="14.2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1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1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</row>
    <row r="499" spans="1:68" ht="14.2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1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1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</row>
    <row r="500" spans="1:68" ht="14.2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1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1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</row>
    <row r="501" spans="1:68" ht="14.2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1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1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</row>
    <row r="502" spans="1:68" ht="14.2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1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1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</row>
    <row r="503" spans="1:68" ht="14.2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1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1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</row>
    <row r="504" spans="1:68" ht="14.2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1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1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</row>
    <row r="505" spans="1:68" ht="14.2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1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1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</row>
    <row r="506" spans="1:68" ht="14.2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1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1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</row>
    <row r="507" spans="1:68" ht="14.2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1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1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</row>
    <row r="508" spans="1:68" ht="14.2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1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1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</row>
    <row r="509" spans="1:68" ht="14.2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1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1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</row>
    <row r="510" spans="1:68" ht="14.2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1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1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</row>
    <row r="511" spans="1:68" ht="14.2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1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1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</row>
    <row r="512" spans="1:68" ht="14.2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1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1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</row>
    <row r="513" spans="1:68" ht="14.2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1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1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</row>
    <row r="514" spans="1:68" ht="14.2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1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1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</row>
    <row r="515" spans="1:68" ht="14.2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1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1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</row>
    <row r="516" spans="1:68" ht="14.2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1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1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</row>
    <row r="517" spans="1:68" ht="14.2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1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1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</row>
    <row r="518" spans="1:68" ht="14.2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1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1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</row>
    <row r="519" spans="1:68" ht="14.2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1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1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</row>
    <row r="520" spans="1:68" ht="14.2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1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1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</row>
    <row r="521" spans="1:68" ht="14.2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1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1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</row>
    <row r="522" spans="1:68" ht="14.2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1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1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</row>
    <row r="523" spans="1:68" ht="14.2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1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1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</row>
    <row r="524" spans="1:68" ht="14.2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1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1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</row>
    <row r="525" spans="1:68" ht="14.2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1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1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</row>
    <row r="526" spans="1:68" ht="14.2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1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1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</row>
    <row r="527" spans="1:68" ht="14.2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1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1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</row>
    <row r="528" spans="1:68" ht="14.2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1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1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</row>
    <row r="529" spans="1:68" ht="14.2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1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1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</row>
    <row r="530" spans="1:68" ht="14.2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1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1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</row>
    <row r="531" spans="1:68" ht="14.2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1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1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</row>
    <row r="532" spans="1:68" ht="14.2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1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1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</row>
    <row r="533" spans="1:68" ht="14.2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1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1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</row>
    <row r="534" spans="1:68" ht="14.2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1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1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</row>
    <row r="535" spans="1:68" ht="14.2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1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1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</row>
    <row r="536" spans="1:68" ht="14.2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1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1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</row>
    <row r="537" spans="1:68" ht="14.2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1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1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</row>
    <row r="538" spans="1:68" ht="14.2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1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1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</row>
    <row r="539" spans="1:68" ht="14.2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1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1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</row>
    <row r="540" spans="1:68" ht="14.2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1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1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</row>
    <row r="541" spans="1:68" ht="14.2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1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1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</row>
    <row r="542" spans="1:68" ht="14.2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1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1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</row>
    <row r="543" spans="1:68" ht="14.2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1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1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</row>
    <row r="544" spans="1:68" ht="14.2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1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1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</row>
    <row r="545" spans="1:68" ht="14.2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1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1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</row>
    <row r="546" spans="1:68" ht="14.2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1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1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</row>
    <row r="547" spans="1:68" ht="14.2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1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1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</row>
    <row r="548" spans="1:68" ht="14.2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1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1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</row>
    <row r="549" spans="1:68" ht="14.2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1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1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</row>
    <row r="550" spans="1:68" ht="14.2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1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1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</row>
    <row r="551" spans="1:68" ht="14.2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1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1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</row>
    <row r="552" spans="1:68" ht="14.2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1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1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</row>
    <row r="553" spans="1:68" ht="14.2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1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1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</row>
    <row r="554" spans="1:68" ht="14.2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1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1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</row>
    <row r="555" spans="1:68" ht="14.2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1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1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</row>
    <row r="556" spans="1:68" ht="14.2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1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1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</row>
    <row r="557" spans="1:68" ht="14.2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1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1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</row>
    <row r="558" spans="1:68" ht="14.2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1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1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</row>
    <row r="559" spans="1:68" ht="14.2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1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1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</row>
    <row r="560" spans="1:68" ht="14.2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1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1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</row>
    <row r="561" spans="1:68" ht="14.2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1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1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</row>
    <row r="562" spans="1:68" ht="14.2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1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1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</row>
    <row r="563" spans="1:68" ht="14.2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1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1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</row>
    <row r="564" spans="1:68" ht="14.2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1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1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</row>
    <row r="565" spans="1:68" ht="14.2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1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1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</row>
    <row r="566" spans="1:68" ht="14.2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1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1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</row>
    <row r="567" spans="1:68" ht="14.2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1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1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</row>
    <row r="568" spans="1:68" ht="14.2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1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1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</row>
    <row r="569" spans="1:68" ht="14.2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1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1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</row>
    <row r="570" spans="1:68" ht="14.2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1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1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</row>
    <row r="571" spans="1:68" ht="14.2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1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1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</row>
    <row r="572" spans="1:68" ht="14.2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1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1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</row>
    <row r="573" spans="1:68" ht="14.2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1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1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</row>
    <row r="574" spans="1:68" ht="14.2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1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1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</row>
    <row r="575" spans="1:68" ht="14.2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1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1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</row>
    <row r="576" spans="1:68" ht="14.2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1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1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</row>
    <row r="577" spans="1:68" ht="14.2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1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1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</row>
    <row r="578" spans="1:68" ht="14.2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1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1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</row>
    <row r="579" spans="1:68" ht="14.2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1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1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</row>
    <row r="580" spans="1:68" ht="14.2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1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1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</row>
    <row r="581" spans="1:68" ht="14.2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1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1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</row>
    <row r="582" spans="1:68" ht="14.2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1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1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</row>
    <row r="583" spans="1:68" ht="14.2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1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1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</row>
    <row r="584" spans="1:68" ht="14.2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1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1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</row>
    <row r="585" spans="1:68" ht="14.2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1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1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</row>
    <row r="586" spans="1:68" ht="14.2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1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1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</row>
    <row r="587" spans="1:68" ht="14.2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1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1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</row>
    <row r="588" spans="1:68" ht="14.2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1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1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</row>
    <row r="589" spans="1:68" ht="14.2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1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1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</row>
    <row r="590" spans="1:68" ht="14.2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1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1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</row>
    <row r="591" spans="1:68" ht="14.2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1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1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</row>
    <row r="592" spans="1:68" ht="14.2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1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1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</row>
    <row r="593" spans="1:68" ht="14.2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1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1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</row>
    <row r="594" spans="1:68" ht="14.2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1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1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</row>
    <row r="595" spans="1:68" ht="14.2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1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1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</row>
    <row r="596" spans="1:68" ht="14.2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1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1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</row>
    <row r="597" spans="1:68" ht="14.2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1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1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</row>
    <row r="598" spans="1:68" ht="14.2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1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1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</row>
    <row r="599" spans="1:68" ht="14.2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1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1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</row>
    <row r="600" spans="1:68" ht="14.2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1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1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</row>
    <row r="601" spans="1:68" ht="14.2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1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1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</row>
    <row r="602" spans="1:68" ht="14.2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1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1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</row>
    <row r="603" spans="1:68" ht="14.2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1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1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</row>
    <row r="604" spans="1:68" ht="14.2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1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1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</row>
    <row r="605" spans="1:68" ht="14.2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1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1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</row>
    <row r="606" spans="1:68" ht="14.2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1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1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</row>
    <row r="607" spans="1:68" ht="14.2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1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1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</row>
    <row r="608" spans="1:68" ht="14.2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1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1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</row>
    <row r="609" spans="1:68" ht="14.2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1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1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</row>
    <row r="610" spans="1:68" ht="14.2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1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1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</row>
    <row r="611" spans="1:68" ht="14.2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1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1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</row>
    <row r="612" spans="1:68" ht="14.2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1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1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</row>
    <row r="613" spans="1:68" ht="14.2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1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1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</row>
    <row r="614" spans="1:68" ht="14.2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1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1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</row>
    <row r="615" spans="1:68" ht="14.2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1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1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</row>
    <row r="616" spans="1:68" ht="14.2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1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1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</row>
    <row r="617" spans="1:68" ht="14.2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1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1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</row>
    <row r="618" spans="1:68" ht="14.2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1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1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</row>
    <row r="619" spans="1:68" ht="14.2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1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1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</row>
    <row r="620" spans="1:68" ht="14.2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1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1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</row>
    <row r="621" spans="1:68" ht="14.2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1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1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</row>
    <row r="622" spans="1:68" ht="14.2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1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1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</row>
    <row r="623" spans="1:68" ht="14.2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1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1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</row>
    <row r="624" spans="1:68" ht="14.2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1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1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</row>
    <row r="625" spans="1:68" ht="14.2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1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1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</row>
    <row r="626" spans="1:68" ht="14.2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1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1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</row>
    <row r="627" spans="1:68" ht="14.2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1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1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</row>
    <row r="628" spans="1:68" ht="14.2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1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1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</row>
    <row r="629" spans="1:68" ht="14.2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1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1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</row>
    <row r="630" spans="1:68" ht="14.2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1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1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</row>
    <row r="631" spans="1:68" ht="14.2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1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1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</row>
    <row r="632" spans="1:68" ht="14.2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1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1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</row>
    <row r="633" spans="1:68" ht="14.2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1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1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</row>
    <row r="634" spans="1:68" ht="14.2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1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1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</row>
    <row r="635" spans="1:68" ht="14.2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1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1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</row>
    <row r="636" spans="1:68" ht="14.2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1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1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</row>
    <row r="637" spans="1:68" ht="14.2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1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1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</row>
    <row r="638" spans="1:68" ht="14.2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1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1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</row>
    <row r="639" spans="1:68" ht="14.2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1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1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</row>
    <row r="640" spans="1:68" ht="14.2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1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1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</row>
    <row r="641" spans="1:68" ht="14.2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1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1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</row>
    <row r="642" spans="1:68" ht="14.2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1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1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</row>
    <row r="643" spans="1:68" ht="14.2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1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1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</row>
    <row r="644" spans="1:68" ht="14.2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1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1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</row>
    <row r="645" spans="1:68" ht="14.2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1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1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</row>
    <row r="646" spans="1:68" ht="14.2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1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1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</row>
    <row r="647" spans="1:68" ht="14.2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1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1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</row>
    <row r="648" spans="1:68" ht="14.2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1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1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</row>
    <row r="649" spans="1:68" ht="14.2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1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1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</row>
    <row r="650" spans="1:68" ht="14.2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1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1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</row>
    <row r="651" spans="1:68" ht="14.2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1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1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</row>
    <row r="652" spans="1:68" ht="14.2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1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1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</row>
    <row r="653" spans="1:68" ht="14.2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1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1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</row>
    <row r="654" spans="1:68" ht="14.2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1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1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</row>
    <row r="655" spans="1:68" ht="14.2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1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1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</row>
    <row r="656" spans="1:68" ht="14.2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1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1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</row>
    <row r="657" spans="1:68" ht="14.2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1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1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</row>
    <row r="658" spans="1:68" ht="14.2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1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1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</row>
    <row r="659" spans="1:68" ht="14.2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1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1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</row>
    <row r="660" spans="1:68" ht="14.2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1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1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</row>
    <row r="661" spans="1:68" ht="14.2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1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1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</row>
    <row r="662" spans="1:68" ht="14.2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1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1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</row>
    <row r="663" spans="1:68" ht="14.2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1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1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</row>
    <row r="664" spans="1:68" ht="14.2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1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1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</row>
    <row r="665" spans="1:68" ht="14.2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1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1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</row>
    <row r="666" spans="1:68" ht="14.2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1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1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</row>
    <row r="667" spans="1:68" ht="14.2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1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1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</row>
    <row r="668" spans="1:68" ht="14.2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1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1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</row>
    <row r="669" spans="1:68" ht="14.2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1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1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</row>
    <row r="670" spans="1:68" ht="14.2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1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1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</row>
    <row r="671" spans="1:68" ht="14.2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1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1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</row>
    <row r="672" spans="1:68" ht="14.2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1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1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</row>
    <row r="673" spans="1:68" ht="14.2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1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1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</row>
    <row r="674" spans="1:68" ht="14.2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1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1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</row>
    <row r="675" spans="1:68" ht="14.2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1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1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</row>
    <row r="676" spans="1:68" ht="14.2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1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1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</row>
    <row r="677" spans="1:68" ht="14.2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1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1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</row>
    <row r="678" spans="1:68" ht="14.2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1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1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</row>
    <row r="679" spans="1:68" ht="14.2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1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1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</row>
    <row r="680" spans="1:68" ht="14.2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1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1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</row>
    <row r="681" spans="1:68" ht="14.2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1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1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</row>
    <row r="682" spans="1:68" ht="14.2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1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1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</row>
    <row r="683" spans="1:68" ht="14.2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1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1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</row>
    <row r="684" spans="1:68" ht="14.2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1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1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</row>
    <row r="685" spans="1:68" ht="14.2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1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1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</row>
    <row r="686" spans="1:68" ht="14.2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1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1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</row>
    <row r="687" spans="1:68" ht="14.2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1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1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</row>
    <row r="688" spans="1:68" ht="14.2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1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1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</row>
    <row r="689" spans="1:68" ht="14.2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1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1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</row>
    <row r="690" spans="1:68" ht="14.2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1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1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</row>
    <row r="691" spans="1:68" ht="14.2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1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1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</row>
    <row r="692" spans="1:68" ht="14.2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1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1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</row>
    <row r="693" spans="1:68" ht="14.2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1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1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</row>
    <row r="694" spans="1:68" ht="14.2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1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1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</row>
    <row r="695" spans="1:68" ht="14.2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1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1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</row>
    <row r="696" spans="1:68" ht="14.2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1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1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</row>
    <row r="697" spans="1:68" ht="14.2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1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1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</row>
    <row r="698" spans="1:68" ht="14.2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1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1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</row>
    <row r="699" spans="1:68" ht="14.2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1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1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</row>
    <row r="700" spans="1:68" ht="14.2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1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1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</row>
    <row r="701" spans="1:68" ht="14.2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1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1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</row>
    <row r="702" spans="1:68" ht="14.2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1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1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</row>
    <row r="703" spans="1:68" ht="14.2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1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1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</row>
    <row r="704" spans="1:68" ht="14.2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1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1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</row>
    <row r="705" spans="1:68" ht="14.2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1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1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</row>
    <row r="706" spans="1:68" ht="14.2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1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1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</row>
    <row r="707" spans="1:68" ht="14.2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1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1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</row>
    <row r="708" spans="1:68" ht="14.2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1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1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</row>
    <row r="709" spans="1:68" ht="14.2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1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1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</row>
    <row r="710" spans="1:68" ht="14.2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1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1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</row>
    <row r="711" spans="1:68" ht="14.2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1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1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</row>
    <row r="712" spans="1:68" ht="14.2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1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1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</row>
    <row r="713" spans="1:68" ht="14.2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1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1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</row>
    <row r="714" spans="1:68" ht="14.2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1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1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</row>
    <row r="715" spans="1:68" ht="14.2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1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1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</row>
    <row r="716" spans="1:68" ht="14.2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1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1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</row>
    <row r="717" spans="1:68" ht="14.2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1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1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</row>
    <row r="718" spans="1:68" ht="14.2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1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1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</row>
    <row r="719" spans="1:68" ht="14.2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1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1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</row>
    <row r="720" spans="1:68" ht="14.2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1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1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</row>
    <row r="721" spans="1:68" ht="14.2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1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1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</row>
    <row r="722" spans="1:68" ht="14.2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1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1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</row>
    <row r="723" spans="1:68" ht="14.2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1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1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</row>
    <row r="724" spans="1:68" ht="14.2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1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1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</row>
    <row r="725" spans="1:68" ht="14.2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1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1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</row>
    <row r="726" spans="1:68" ht="14.2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1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1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</row>
    <row r="727" spans="1:68" ht="14.2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1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1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</row>
    <row r="728" spans="1:68" ht="14.2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1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1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</row>
    <row r="729" spans="1:68" ht="14.2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1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1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</row>
    <row r="730" spans="1:68" ht="14.2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1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1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</row>
    <row r="731" spans="1:68" ht="14.2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1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1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</row>
    <row r="732" spans="1:68" ht="14.2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1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1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</row>
    <row r="733" spans="1:68" ht="14.2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1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1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</row>
    <row r="734" spans="1:68" ht="14.2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1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1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</row>
    <row r="735" spans="1:68" ht="14.2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1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1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</row>
    <row r="736" spans="1:68" ht="14.2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1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1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</row>
    <row r="737" spans="1:68" ht="14.2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1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1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</row>
    <row r="738" spans="1:68" ht="14.2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1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1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</row>
    <row r="739" spans="1:68" ht="14.2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1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1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</row>
    <row r="740" spans="1:68" ht="14.2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1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1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</row>
    <row r="741" spans="1:68" ht="14.2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1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1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</row>
    <row r="742" spans="1:68" ht="14.2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1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1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</row>
    <row r="743" spans="1:68" ht="14.2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1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1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</row>
    <row r="744" spans="1:68" ht="14.2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1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1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</row>
    <row r="745" spans="1:68" ht="14.2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1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1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</row>
    <row r="746" spans="1:68" ht="14.2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1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1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</row>
    <row r="747" spans="1:68" ht="14.2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1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1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</row>
    <row r="748" spans="1:68" ht="14.2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1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1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</row>
    <row r="749" spans="1:68" ht="14.2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1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1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</row>
    <row r="750" spans="1:68" ht="14.2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1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1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</row>
    <row r="751" spans="1:68" ht="14.2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1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1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</row>
    <row r="752" spans="1:68" ht="14.2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1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1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</row>
    <row r="753" spans="1:68" ht="14.2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1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1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</row>
    <row r="754" spans="1:68" ht="14.2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1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1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</row>
    <row r="755" spans="1:68" ht="14.2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1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1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</row>
    <row r="756" spans="1:68" ht="14.2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1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1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</row>
    <row r="757" spans="1:68" ht="14.2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1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1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</row>
    <row r="758" spans="1:68" ht="14.2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1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1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</row>
    <row r="759" spans="1:68" ht="14.2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1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1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</row>
    <row r="760" spans="1:68" ht="14.2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1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1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</row>
    <row r="761" spans="1:68" ht="14.2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1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1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</row>
    <row r="762" spans="1:68" ht="14.2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1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1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</row>
    <row r="763" spans="1:68" ht="14.2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1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1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</row>
    <row r="764" spans="1:68" ht="14.2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1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1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</row>
    <row r="765" spans="1:68" ht="14.2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1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1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</row>
    <row r="766" spans="1:68" ht="14.2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1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1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</row>
    <row r="767" spans="1:68" ht="14.2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1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1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</row>
    <row r="768" spans="1:68" ht="14.2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1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1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</row>
    <row r="769" spans="1:68" ht="14.2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1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1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</row>
    <row r="770" spans="1:68" ht="14.2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1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1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</row>
    <row r="771" spans="1:68" ht="14.2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1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1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</row>
    <row r="772" spans="1:68" ht="14.2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1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1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</row>
    <row r="773" spans="1:68" ht="14.2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1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1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</row>
    <row r="774" spans="1:68" ht="14.2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1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1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</row>
    <row r="775" spans="1:68" ht="14.2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1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1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</row>
    <row r="776" spans="1:68" ht="14.2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1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1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</row>
    <row r="777" spans="1:68" ht="14.2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1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1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</row>
    <row r="778" spans="1:68" ht="14.2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1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1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</row>
    <row r="779" spans="1:68" ht="14.2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1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1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</row>
    <row r="780" spans="1:68" ht="14.2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1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1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</row>
    <row r="781" spans="1:68" ht="14.2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1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1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</row>
    <row r="782" spans="1:68" ht="14.2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1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1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</row>
    <row r="783" spans="1:68" ht="14.2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1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1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</row>
    <row r="784" spans="1:68" ht="14.2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1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1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</row>
    <row r="785" spans="1:68" ht="14.2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1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1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</row>
    <row r="786" spans="1:68" ht="14.2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1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1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</row>
    <row r="787" spans="1:68" ht="14.2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1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1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</row>
    <row r="788" spans="1:68" ht="14.2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1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1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</row>
    <row r="789" spans="1:68" ht="14.2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1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1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</row>
    <row r="790" spans="1:68" ht="14.2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1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1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</row>
    <row r="791" spans="1:68" ht="14.2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1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1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</row>
    <row r="792" spans="1:68" ht="14.2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1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1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</row>
    <row r="793" spans="1:68" ht="14.2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1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1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</row>
    <row r="794" spans="1:68" ht="14.2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1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1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</row>
    <row r="795" spans="1:68" ht="14.2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1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1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</row>
    <row r="796" spans="1:68" ht="14.2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1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1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</row>
    <row r="797" spans="1:68" ht="14.2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1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1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</row>
    <row r="798" spans="1:68" ht="14.2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1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1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</row>
    <row r="799" spans="1:68" ht="14.2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1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1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</row>
    <row r="800" spans="1:68" ht="14.2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1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1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</row>
    <row r="801" spans="1:68" ht="14.2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1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1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</row>
    <row r="802" spans="1:68" ht="14.2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1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1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</row>
    <row r="803" spans="1:68" ht="14.2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1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1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</row>
    <row r="804" spans="1:68" ht="14.2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1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1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</row>
    <row r="805" spans="1:68" ht="14.2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1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1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</row>
    <row r="806" spans="1:68" ht="14.2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1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1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</row>
    <row r="807" spans="1:68" ht="14.2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1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1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</row>
    <row r="808" spans="1:68" ht="14.2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1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1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</row>
    <row r="809" spans="1:68" ht="14.2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1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1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</row>
    <row r="810" spans="1:68" ht="14.2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1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1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</row>
    <row r="811" spans="1:68" ht="14.2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1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1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</row>
    <row r="812" spans="1:68" ht="14.2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1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1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</row>
    <row r="813" spans="1:68" ht="14.2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1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1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</row>
    <row r="814" spans="1:68" ht="14.2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1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1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</row>
    <row r="815" spans="1:68" ht="14.2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1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1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</row>
    <row r="816" spans="1:68" ht="14.2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1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1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</row>
    <row r="817" spans="1:68" ht="14.2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1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1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</row>
    <row r="818" spans="1:68" ht="14.2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1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1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</row>
    <row r="819" spans="1:68" ht="14.2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1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1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</row>
    <row r="820" spans="1:68" ht="14.2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1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1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</row>
    <row r="821" spans="1:68" ht="14.2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1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1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</row>
    <row r="822" spans="1:68" ht="14.2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1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1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</row>
    <row r="823" spans="1:68" ht="14.2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1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1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</row>
    <row r="824" spans="1:68" ht="14.2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1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1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</row>
    <row r="825" spans="1:68" ht="14.2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1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1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</row>
    <row r="826" spans="1:68" ht="14.2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1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1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</row>
    <row r="827" spans="1:68" ht="14.2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1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1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</row>
    <row r="828" spans="1:68" ht="14.2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1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1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</row>
    <row r="829" spans="1:68" ht="14.2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1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1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</row>
    <row r="830" spans="1:68" ht="14.2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1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1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</row>
    <row r="831" spans="1:68" ht="14.2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1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1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</row>
    <row r="832" spans="1:68" ht="14.2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1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1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</row>
    <row r="833" spans="1:68" ht="14.2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1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1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</row>
    <row r="834" spans="1:68" ht="14.2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1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1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</row>
    <row r="835" spans="1:68" ht="14.2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1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1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</row>
    <row r="836" spans="1:68" ht="14.2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1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1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</row>
    <row r="837" spans="1:68" ht="14.2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1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1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</row>
    <row r="838" spans="1:68" ht="14.2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1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1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</row>
    <row r="839" spans="1:68" ht="14.2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1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1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</row>
    <row r="840" spans="1:68" ht="14.2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1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1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</row>
    <row r="841" spans="1:68" ht="14.2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1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1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</row>
    <row r="842" spans="1:68" ht="14.2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1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1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</row>
    <row r="843" spans="1:68" ht="14.2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1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1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</row>
    <row r="844" spans="1:68" ht="14.2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1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1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</row>
    <row r="845" spans="1:68" ht="14.2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1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1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</row>
    <row r="846" spans="1:68" ht="14.2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1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1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</row>
    <row r="847" spans="1:68" ht="14.2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1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1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</row>
    <row r="848" spans="1:68" ht="14.2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1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1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</row>
    <row r="849" spans="1:68" ht="14.2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1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1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</row>
    <row r="850" spans="1:68" ht="14.2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1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1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</row>
    <row r="851" spans="1:68" ht="14.2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1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1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</row>
    <row r="852" spans="1:68" ht="14.2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1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1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</row>
    <row r="853" spans="1:68" ht="14.2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1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1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</row>
    <row r="854" spans="1:68" ht="14.2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1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1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</row>
    <row r="855" spans="1:68" ht="14.2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1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1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</row>
    <row r="856" spans="1:68" ht="14.2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1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1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</row>
    <row r="857" spans="1:68" ht="14.2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1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1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</row>
    <row r="858" spans="1:68" ht="14.2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1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1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</row>
    <row r="859" spans="1:68" ht="14.2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1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1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</row>
    <row r="860" spans="1:68" ht="14.2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1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1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</row>
    <row r="861" spans="1:68" ht="14.2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1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1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</row>
    <row r="862" spans="1:68" ht="14.2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1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1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</row>
    <row r="863" spans="1:68" ht="14.2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1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1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</row>
    <row r="864" spans="1:68" ht="14.2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1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1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</row>
    <row r="865" spans="1:68" ht="14.2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1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1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</row>
    <row r="866" spans="1:68" ht="14.2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1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1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</row>
    <row r="867" spans="1:68" ht="14.2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1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1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</row>
    <row r="868" spans="1:68" ht="14.2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1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1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</row>
    <row r="869" spans="1:68" ht="14.2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1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1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</row>
    <row r="870" spans="1:68" ht="14.2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1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1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</row>
    <row r="871" spans="1:68" ht="14.2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1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1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</row>
    <row r="872" spans="1:68" ht="14.2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1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1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</row>
    <row r="873" spans="1:68" ht="14.2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1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1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</row>
    <row r="874" spans="1:68" ht="14.2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1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1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</row>
    <row r="875" spans="1:68" ht="14.2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1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1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</row>
    <row r="876" spans="1:68" ht="14.2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1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1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</row>
    <row r="877" spans="1:68" ht="14.2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1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1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</row>
    <row r="878" spans="1:68" ht="14.2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1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1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</row>
    <row r="879" spans="1:68" ht="14.2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1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1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</row>
    <row r="880" spans="1:68" ht="14.2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1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1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</row>
    <row r="881" spans="1:68" ht="14.2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1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1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</row>
    <row r="882" spans="1:68" ht="14.2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1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1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</row>
    <row r="883" spans="1:68" ht="14.2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1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1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</row>
    <row r="884" spans="1:68" ht="14.2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1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1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</row>
    <row r="885" spans="1:68" ht="14.2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1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1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</row>
    <row r="886" spans="1:68" ht="14.2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1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1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</row>
    <row r="887" spans="1:68" ht="14.2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1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1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</row>
    <row r="888" spans="1:68" ht="14.2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1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1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</row>
    <row r="889" spans="1:68" ht="14.2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1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1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</row>
    <row r="890" spans="1:68" ht="14.2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1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1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</row>
    <row r="891" spans="1:68" ht="14.2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1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1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</row>
    <row r="892" spans="1:68" ht="14.2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1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1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</row>
    <row r="893" spans="1:68" ht="14.2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1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1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</row>
    <row r="894" spans="1:68" ht="14.2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1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1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</row>
    <row r="895" spans="1:68" ht="14.2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1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1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</row>
    <row r="896" spans="1:68" ht="14.2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1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1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</row>
    <row r="897" spans="1:68" ht="14.2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1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1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</row>
    <row r="898" spans="1:68" ht="14.2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1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1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</row>
    <row r="899" spans="1:68" ht="14.2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1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1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</row>
    <row r="900" spans="1:68" ht="14.2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1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1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</row>
    <row r="901" spans="1:68" ht="14.2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1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1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</row>
    <row r="902" spans="1:68" ht="14.2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1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1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</row>
    <row r="903" spans="1:68" ht="14.2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1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1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</row>
    <row r="904" spans="1:68" ht="14.2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1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1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</row>
    <row r="905" spans="1:68" ht="14.2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1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1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</row>
    <row r="906" spans="1:68" ht="14.2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1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1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</row>
    <row r="907" spans="1:68" ht="14.2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1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1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</row>
    <row r="908" spans="1:68" ht="14.2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1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1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</row>
    <row r="909" spans="1:68" ht="14.2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1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1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</row>
    <row r="910" spans="1:68" ht="14.2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1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1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</row>
    <row r="911" spans="1:68" ht="14.2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1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1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</row>
    <row r="912" spans="1:68" ht="14.2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1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1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</row>
    <row r="913" spans="1:68" ht="14.2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1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1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</row>
    <row r="914" spans="1:68" ht="14.2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1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1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</row>
    <row r="915" spans="1:68" ht="14.2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1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1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</row>
    <row r="916" spans="1:68" ht="14.2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1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1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</row>
    <row r="917" spans="1:68" ht="14.2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1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1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</row>
    <row r="918" spans="1:68" ht="14.2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1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1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</row>
    <row r="919" spans="1:68" ht="14.2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1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1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</row>
    <row r="920" spans="1:68" ht="14.2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1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1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</row>
    <row r="921" spans="1:68" ht="14.2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1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1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</row>
    <row r="922" spans="1:68" ht="14.2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1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1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</row>
    <row r="923" spans="1:68" ht="14.2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1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1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</row>
    <row r="924" spans="1:68" ht="14.2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1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1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</row>
    <row r="925" spans="1:68" ht="14.2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1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1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</row>
    <row r="926" spans="1:68" ht="14.2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1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1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</row>
    <row r="927" spans="1:68" ht="14.2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1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1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</row>
    <row r="928" spans="1:68" ht="14.2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1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1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</row>
    <row r="929" spans="1:68" ht="14.2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1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1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</row>
    <row r="930" spans="1:68" ht="14.2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1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1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</row>
    <row r="931" spans="1:68" ht="14.2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1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1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</row>
    <row r="932" spans="1:68" ht="14.2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1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1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</row>
    <row r="933" spans="1:68" ht="14.2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1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1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</row>
    <row r="934" spans="1:68" ht="14.2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1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1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</row>
    <row r="935" spans="1:68" ht="14.2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1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1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</row>
    <row r="936" spans="1:68" ht="14.2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1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1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</row>
    <row r="937" spans="1:68" ht="14.2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1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1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</row>
    <row r="938" spans="1:68" ht="14.2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1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1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</row>
    <row r="939" spans="1:68" ht="14.2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1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1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</row>
    <row r="940" spans="1:68" ht="14.2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1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1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</row>
    <row r="941" spans="1:68" ht="14.2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1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1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</row>
    <row r="942" spans="1:68" ht="14.2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1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1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</row>
    <row r="943" spans="1:68" ht="14.2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1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1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</row>
    <row r="944" spans="1:68" ht="14.2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1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1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</row>
    <row r="945" spans="1:68" ht="14.2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1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1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</row>
    <row r="946" spans="1:68" ht="14.2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1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1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</row>
    <row r="947" spans="1:68" ht="14.2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1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1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</row>
    <row r="948" spans="1:68" ht="14.2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1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1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</row>
    <row r="949" spans="1:68" ht="14.2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1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1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</row>
    <row r="950" spans="1:68" ht="14.2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1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1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</row>
    <row r="951" spans="1:68" ht="14.2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1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1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</row>
    <row r="952" spans="1:68" ht="14.2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1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1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</row>
    <row r="953" spans="1:68" ht="14.2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1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1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</row>
    <row r="954" spans="1:68" ht="14.2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1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1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</row>
    <row r="955" spans="1:68" ht="14.2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1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1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</row>
    <row r="956" spans="1:68" ht="14.2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1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1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</row>
    <row r="957" spans="1:68" ht="14.2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1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1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</row>
    <row r="958" spans="1:68" ht="14.2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1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1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</row>
    <row r="959" spans="1:68" ht="14.2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1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1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</row>
    <row r="960" spans="1:68" ht="14.2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1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1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</row>
    <row r="961" spans="1:68" ht="14.2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1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1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</row>
    <row r="962" spans="1:68" ht="14.2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1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1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</row>
    <row r="963" spans="1:68" ht="14.2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1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1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</row>
    <row r="964" spans="1:68" ht="14.2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1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1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</row>
    <row r="965" spans="1:68" ht="14.2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1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1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</row>
    <row r="966" spans="1:68" ht="14.2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1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1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</row>
    <row r="967" spans="1:68" ht="14.2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1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1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</row>
    <row r="968" spans="1:68" ht="14.2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1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1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</row>
    <row r="969" spans="1:68" ht="14.2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1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1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</row>
    <row r="970" spans="1:68" ht="14.2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1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1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</row>
    <row r="971" spans="1:68" ht="14.2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1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1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</row>
    <row r="972" spans="1:68" ht="14.2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1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1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</row>
    <row r="973" spans="1:68" ht="14.2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1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1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</row>
    <row r="974" spans="1:68" ht="14.2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1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1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</row>
    <row r="975" spans="1:68" ht="14.2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1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1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</row>
    <row r="976" spans="1:68" ht="14.2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1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1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</row>
    <row r="977" spans="1:68" ht="14.2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1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1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</row>
    <row r="978" spans="1:68" ht="14.2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1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1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</row>
    <row r="979" spans="1:68" ht="14.2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1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1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</row>
    <row r="980" spans="1:68" ht="14.2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1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1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</row>
    <row r="981" spans="1:68" ht="14.2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1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1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</row>
    <row r="982" spans="1:68" ht="14.2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1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1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</row>
    <row r="983" spans="1:68" ht="14.2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1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1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</row>
    <row r="984" spans="1:68" ht="14.2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1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1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</row>
    <row r="985" spans="1:68" ht="14.2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1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1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</row>
    <row r="986" spans="1:68" ht="14.2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1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1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</row>
    <row r="987" spans="1:68" ht="14.2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1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1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</row>
    <row r="988" spans="1:68" ht="14.2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1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1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</row>
    <row r="989" spans="1:68" ht="14.2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1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1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</row>
    <row r="990" spans="1:68" ht="14.2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1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1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</row>
    <row r="991" spans="1:68" ht="14.2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1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1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</row>
    <row r="992" spans="1:68" ht="14.2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1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1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</row>
    <row r="993" spans="1:68" ht="14.2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1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1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</row>
    <row r="994" spans="1:68" ht="15" customHeight="1" x14ac:dyDescent="0.25">
      <c r="H994" s="10"/>
      <c r="I994" s="10"/>
      <c r="J994" s="10"/>
    </row>
    <row r="995" spans="1:68" x14ac:dyDescent="0.25"/>
  </sheetData>
  <phoneticPr fontId="8" type="noConversion"/>
  <pageMargins left="0.7" right="0.7" top="0.75" bottom="0.75" header="0" footer="0"/>
  <pageSetup paperSize="9" orientation="portrait"/>
  <ignoredErrors>
    <ignoredError sqref="I12 I17:I21 M27:N27 M17:M21 M12 I27 N14:N15 P14:P18 N21 P30 P3 N4 M30 M9 M31:N31 P24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Mariia Chebotareva</dc:creator>
  <cp:lastModifiedBy>Mariia Chebotareva</cp:lastModifiedBy>
  <dcterms:created xsi:type="dcterms:W3CDTF">2025-02-28T15:02:41Z</dcterms:created>
  <dcterms:modified xsi:type="dcterms:W3CDTF">2025-12-22T14:31:28Z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0x0101000D062F0E0D10E54BA5150B5E1C34E31F</vt:lpwstr>
  </property>
</Properties>
</file>